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C:\Users\Korisnik\Desktop\2025.g\IZVJEŠTAJ O IZVRŠENJU FIN.PLANA\POLUGODIŠNJI IZVJEŠTAJ\IZVJEŠTAJ\"/>
    </mc:Choice>
  </mc:AlternateContent>
  <xr:revisionPtr revIDLastSave="0" documentId="13_ncr:1_{C4065A36-9895-4E15-93CD-CDE68F06E07D}" xr6:coauthVersionLast="47" xr6:coauthVersionMax="47" xr10:uidLastSave="{00000000-0000-0000-0000-000000000000}"/>
  <bookViews>
    <workbookView xWindow="-120" yWindow="-120" windowWidth="29040" windowHeight="15720" activeTab="5" xr2:uid="{00000000-000D-0000-FFFF-FFFF00000000}"/>
  </bookViews>
  <sheets>
    <sheet name="SAŽETAK" sheetId="1" r:id="rId1"/>
    <sheet name=" Račun prihoda i rashoda" sheetId="3" r:id="rId2"/>
    <sheet name="Rashodi i prihodi prema izvoru" sheetId="8" r:id="rId3"/>
    <sheet name="Rashodi prema funkcijskoj k " sheetId="11" r:id="rId4"/>
    <sheet name="Programska klasifikacija" sheetId="19" r:id="rId5"/>
    <sheet name="Posebni izvještaji" sheetId="17" r:id="rId6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9" i="8" l="1"/>
  <c r="G30" i="8"/>
  <c r="G31" i="8"/>
  <c r="G32" i="8"/>
  <c r="G33" i="8"/>
  <c r="G34" i="8"/>
  <c r="G37" i="8"/>
  <c r="G38" i="8"/>
  <c r="G44" i="8"/>
  <c r="G45" i="8"/>
  <c r="F29" i="8"/>
  <c r="F30" i="8"/>
  <c r="F31" i="8"/>
  <c r="F32" i="8"/>
  <c r="F33" i="8"/>
  <c r="F34" i="8"/>
  <c r="F37" i="8"/>
  <c r="F38" i="8"/>
  <c r="F39" i="8"/>
  <c r="F40" i="8"/>
  <c r="F41" i="8"/>
  <c r="G23" i="8"/>
  <c r="G22" i="8"/>
  <c r="K87" i="3"/>
  <c r="K88" i="3"/>
  <c r="K98" i="3"/>
  <c r="K84" i="3"/>
  <c r="J82" i="3"/>
  <c r="J83" i="3"/>
  <c r="J51" i="3"/>
  <c r="J52" i="3"/>
  <c r="J53" i="3"/>
  <c r="J54" i="3"/>
  <c r="J55" i="3"/>
  <c r="J56" i="3"/>
  <c r="J57" i="3"/>
  <c r="J58" i="3"/>
  <c r="J59" i="3"/>
  <c r="J60" i="3"/>
  <c r="J61" i="3"/>
  <c r="J62" i="3"/>
  <c r="J63" i="3"/>
  <c r="J64" i="3"/>
  <c r="J65" i="3"/>
  <c r="J66" i="3"/>
  <c r="J67" i="3"/>
  <c r="J68" i="3"/>
  <c r="J69" i="3"/>
  <c r="J70" i="3"/>
  <c r="J71" i="3"/>
  <c r="J72" i="3"/>
  <c r="J73" i="3"/>
  <c r="J74" i="3"/>
  <c r="J75" i="3"/>
  <c r="J76" i="3"/>
  <c r="J78" i="3"/>
  <c r="J79" i="3"/>
  <c r="K10" i="3"/>
  <c r="J41" i="3"/>
  <c r="J42" i="3"/>
  <c r="J43" i="3"/>
  <c r="J44" i="3"/>
  <c r="J45" i="3"/>
  <c r="J46" i="3"/>
  <c r="J47" i="3"/>
  <c r="K27" i="1"/>
  <c r="H318" i="19"/>
  <c r="H319" i="19"/>
  <c r="H320" i="19"/>
  <c r="H321" i="19"/>
  <c r="H322" i="19"/>
  <c r="H323" i="19"/>
  <c r="H324" i="19"/>
  <c r="H325" i="19"/>
  <c r="H327" i="19"/>
  <c r="H328" i="19"/>
  <c r="H330" i="19"/>
  <c r="H331" i="19"/>
  <c r="H332" i="19"/>
  <c r="H333" i="19"/>
  <c r="H334" i="19"/>
  <c r="H335" i="19"/>
  <c r="H336" i="19"/>
  <c r="H337" i="19"/>
  <c r="H338" i="19"/>
  <c r="H340" i="19"/>
  <c r="H341" i="19"/>
  <c r="H342" i="19"/>
  <c r="H343" i="19"/>
  <c r="H344" i="19"/>
  <c r="H346" i="19"/>
  <c r="H347" i="19"/>
  <c r="H348" i="19"/>
  <c r="H349" i="19"/>
  <c r="H350" i="19"/>
  <c r="H351" i="19"/>
  <c r="H352" i="19"/>
  <c r="H354" i="19"/>
  <c r="H355" i="19"/>
  <c r="H356" i="19"/>
  <c r="H357" i="19"/>
  <c r="H358" i="19"/>
  <c r="H359" i="19"/>
  <c r="H360" i="19"/>
  <c r="H361" i="19"/>
  <c r="G247" i="19"/>
  <c r="G249" i="19"/>
  <c r="G250" i="19"/>
  <c r="G251" i="19"/>
  <c r="G253" i="19"/>
  <c r="G254" i="19"/>
  <c r="G255" i="19"/>
  <c r="G284" i="19"/>
  <c r="G289" i="19"/>
  <c r="G290" i="19"/>
  <c r="G293" i="19"/>
  <c r="G298" i="19"/>
  <c r="G299" i="19"/>
  <c r="G304" i="19"/>
  <c r="G309" i="19"/>
  <c r="G310" i="19"/>
  <c r="G314" i="19"/>
  <c r="G315" i="19"/>
  <c r="G316" i="19"/>
  <c r="G318" i="19"/>
  <c r="G320" i="19"/>
  <c r="G321" i="19"/>
  <c r="G322" i="19"/>
  <c r="G323" i="19"/>
  <c r="G324" i="19"/>
  <c r="G325" i="19"/>
  <c r="G327" i="19"/>
  <c r="G328" i="19"/>
  <c r="G329" i="19"/>
  <c r="G331" i="19"/>
  <c r="G332" i="19"/>
  <c r="G337" i="19"/>
  <c r="G339" i="19"/>
  <c r="H175" i="19"/>
  <c r="H176" i="19"/>
  <c r="H177" i="19"/>
  <c r="H178" i="19"/>
  <c r="H179" i="19"/>
  <c r="H180" i="19"/>
  <c r="H183" i="19"/>
  <c r="H211" i="19"/>
  <c r="H212" i="19"/>
  <c r="H213" i="19"/>
  <c r="H219" i="19"/>
  <c r="H220" i="19"/>
  <c r="H221" i="19"/>
  <c r="H223" i="19"/>
  <c r="H224" i="19"/>
  <c r="H225" i="19"/>
  <c r="H226" i="19"/>
  <c r="H227" i="19"/>
  <c r="H228" i="19"/>
  <c r="H229" i="19"/>
  <c r="H231" i="19"/>
  <c r="H232" i="19"/>
  <c r="H233" i="19"/>
  <c r="H234" i="19"/>
  <c r="H235" i="19"/>
  <c r="H236" i="19"/>
  <c r="H237" i="19"/>
  <c r="H238" i="19"/>
  <c r="H239" i="19"/>
  <c r="H240" i="19"/>
  <c r="H276" i="19"/>
  <c r="H277" i="19"/>
  <c r="H278" i="19"/>
  <c r="H279" i="19"/>
  <c r="H285" i="19"/>
  <c r="H286" i="19"/>
  <c r="H287" i="19"/>
  <c r="H288" i="19"/>
  <c r="H289" i="19"/>
  <c r="H291" i="19"/>
  <c r="H292" i="19"/>
  <c r="H293" i="19"/>
  <c r="H294" i="19"/>
  <c r="H295" i="19"/>
  <c r="H296" i="19"/>
  <c r="H297" i="19"/>
  <c r="H299" i="19"/>
  <c r="H300" i="19"/>
  <c r="H301" i="19"/>
  <c r="H302" i="19"/>
  <c r="H303" i="19"/>
  <c r="H304" i="19"/>
  <c r="H305" i="19"/>
  <c r="H306" i="19"/>
  <c r="H307" i="19"/>
  <c r="H308" i="19"/>
  <c r="H309" i="19"/>
  <c r="H311" i="19"/>
  <c r="H312" i="19"/>
  <c r="H313" i="19"/>
  <c r="H314" i="19"/>
  <c r="G236" i="19"/>
  <c r="G240" i="19"/>
  <c r="G215" i="19"/>
  <c r="G216" i="19"/>
  <c r="G217" i="19"/>
  <c r="G218" i="19"/>
  <c r="G220" i="19"/>
  <c r="G221" i="19"/>
  <c r="G223" i="19"/>
  <c r="G224" i="19"/>
  <c r="G225" i="19"/>
  <c r="G229" i="19"/>
  <c r="G230" i="19"/>
  <c r="G231" i="19"/>
  <c r="G188" i="19"/>
  <c r="G189" i="19"/>
  <c r="G191" i="19"/>
  <c r="G193" i="19"/>
  <c r="G194" i="19"/>
  <c r="G195" i="19"/>
  <c r="G196" i="19"/>
  <c r="G197" i="19"/>
  <c r="G200" i="19"/>
  <c r="G201" i="19"/>
  <c r="G202" i="19"/>
  <c r="G203" i="19"/>
  <c r="G207" i="19"/>
  <c r="G210" i="19"/>
  <c r="G179" i="19"/>
  <c r="G183" i="19"/>
  <c r="H129" i="19"/>
  <c r="H130" i="19"/>
  <c r="H131" i="19"/>
  <c r="H136" i="19"/>
  <c r="H137" i="19"/>
  <c r="H138" i="19"/>
  <c r="H139" i="19"/>
  <c r="H140" i="19"/>
  <c r="H143" i="19"/>
  <c r="H144" i="19"/>
  <c r="H145" i="19"/>
  <c r="H146" i="19"/>
  <c r="H147" i="19"/>
  <c r="H148" i="19"/>
  <c r="H149" i="19"/>
  <c r="H150" i="19"/>
  <c r="H152" i="19"/>
  <c r="H153" i="19"/>
  <c r="H154" i="19"/>
  <c r="H155" i="19"/>
  <c r="H156" i="19"/>
  <c r="H157" i="19"/>
  <c r="H158" i="19"/>
  <c r="H159" i="19"/>
  <c r="H161" i="19"/>
  <c r="H162" i="19"/>
  <c r="H167" i="19"/>
  <c r="H168" i="19"/>
  <c r="H169" i="19"/>
  <c r="H170" i="19"/>
  <c r="G131" i="19"/>
  <c r="G135" i="19"/>
  <c r="G139" i="19"/>
  <c r="G140" i="19"/>
  <c r="G141" i="19"/>
  <c r="G142" i="19"/>
  <c r="G143" i="19"/>
  <c r="G145" i="19"/>
  <c r="G146" i="19"/>
  <c r="G147" i="19"/>
  <c r="G148" i="19"/>
  <c r="G149" i="19"/>
  <c r="G150" i="19"/>
  <c r="G152" i="19"/>
  <c r="G153" i="19"/>
  <c r="G154" i="19"/>
  <c r="G155" i="19"/>
  <c r="G156" i="19"/>
  <c r="G157" i="19"/>
  <c r="G158" i="19"/>
  <c r="G159" i="19"/>
  <c r="G162" i="19"/>
  <c r="G164" i="19"/>
  <c r="G166" i="19"/>
  <c r="G170" i="19"/>
  <c r="G174" i="19"/>
  <c r="H127" i="19"/>
  <c r="H36" i="19"/>
  <c r="H37" i="19"/>
  <c r="H40" i="19"/>
  <c r="H43" i="19"/>
  <c r="H44" i="19"/>
  <c r="H47" i="19"/>
  <c r="H49" i="19"/>
  <c r="H52" i="19"/>
  <c r="H53" i="19"/>
  <c r="H54" i="19"/>
  <c r="H55" i="19"/>
  <c r="H56" i="19"/>
  <c r="H58" i="19"/>
  <c r="H59" i="19"/>
  <c r="H61" i="19"/>
  <c r="H62" i="19"/>
  <c r="H63" i="19"/>
  <c r="H66" i="19"/>
  <c r="H67" i="19"/>
  <c r="H69" i="19"/>
  <c r="H71" i="19"/>
  <c r="H72" i="19"/>
  <c r="H73" i="19"/>
  <c r="H74" i="19"/>
  <c r="H76" i="19"/>
  <c r="H77" i="19"/>
  <c r="H78" i="19"/>
  <c r="H79" i="19"/>
  <c r="H80" i="19"/>
  <c r="H81" i="19"/>
  <c r="H84" i="19"/>
  <c r="H85" i="19"/>
  <c r="H92" i="19"/>
  <c r="H95" i="19"/>
  <c r="H104" i="19"/>
  <c r="H105" i="19"/>
  <c r="H106" i="19"/>
  <c r="H107" i="19"/>
  <c r="H109" i="19"/>
  <c r="H110" i="19"/>
  <c r="H111" i="19"/>
  <c r="H112" i="19"/>
  <c r="H113" i="19"/>
  <c r="H116" i="19"/>
  <c r="H118" i="19"/>
  <c r="H119" i="19"/>
  <c r="H121" i="19"/>
  <c r="H122" i="19"/>
  <c r="H123" i="19"/>
  <c r="H124" i="19"/>
  <c r="G36" i="19"/>
  <c r="G38" i="19"/>
  <c r="G39" i="19"/>
  <c r="G40" i="19"/>
  <c r="G43" i="19"/>
  <c r="G44" i="19"/>
  <c r="G45" i="19"/>
  <c r="G46" i="19"/>
  <c r="G47" i="19"/>
  <c r="G52" i="19"/>
  <c r="G53" i="19"/>
  <c r="G54" i="19"/>
  <c r="G55" i="19"/>
  <c r="G56" i="19"/>
  <c r="G57" i="19"/>
  <c r="G58" i="19"/>
  <c r="G59" i="19"/>
  <c r="G61" i="19"/>
  <c r="G62" i="19"/>
  <c r="G63" i="19"/>
  <c r="G64" i="19"/>
  <c r="G66" i="19"/>
  <c r="G67" i="19"/>
  <c r="G68" i="19"/>
  <c r="G69" i="19"/>
  <c r="G70" i="19"/>
  <c r="G71" i="19"/>
  <c r="G72" i="19"/>
  <c r="G73" i="19"/>
  <c r="G74" i="19"/>
  <c r="G76" i="19"/>
  <c r="G77" i="19"/>
  <c r="G79" i="19"/>
  <c r="G82" i="19"/>
  <c r="G83" i="19"/>
  <c r="G84" i="19"/>
  <c r="G85" i="19"/>
  <c r="G86" i="19"/>
  <c r="G87" i="19"/>
  <c r="G89" i="19"/>
  <c r="G90" i="19"/>
  <c r="G91" i="19"/>
  <c r="G92" i="19"/>
  <c r="G93" i="19"/>
  <c r="G95" i="19"/>
  <c r="G107" i="19"/>
  <c r="G112" i="19"/>
  <c r="G124" i="19"/>
  <c r="H10" i="19"/>
  <c r="H11" i="19"/>
  <c r="H12" i="19"/>
  <c r="H13" i="19"/>
  <c r="H14" i="19"/>
  <c r="H19" i="19"/>
  <c r="H20" i="19"/>
  <c r="H21" i="19"/>
  <c r="H22" i="19"/>
  <c r="H23" i="19"/>
  <c r="H24" i="19"/>
  <c r="H25" i="19"/>
  <c r="H26" i="19"/>
  <c r="H27" i="19"/>
  <c r="H28" i="19"/>
  <c r="H29" i="19"/>
  <c r="G19" i="19"/>
  <c r="G24" i="19"/>
  <c r="D126" i="19"/>
  <c r="D386" i="19" s="1"/>
  <c r="E126" i="19"/>
  <c r="E386" i="19" s="1"/>
  <c r="F275" i="19"/>
  <c r="F274" i="19" s="1"/>
  <c r="F273" i="19" s="1"/>
  <c r="F18" i="19"/>
  <c r="D387" i="19"/>
  <c r="E387" i="19"/>
  <c r="F387" i="19"/>
  <c r="C376" i="19"/>
  <c r="C375" i="19" s="1"/>
  <c r="C374" i="19" s="1"/>
  <c r="C365" i="19" s="1"/>
  <c r="C364" i="19" s="1"/>
  <c r="C387" i="19" s="1"/>
  <c r="C336" i="19"/>
  <c r="C335" i="19" s="1"/>
  <c r="C334" i="19" s="1"/>
  <c r="G334" i="19" s="1"/>
  <c r="C319" i="19"/>
  <c r="G319" i="19" s="1"/>
  <c r="C313" i="19"/>
  <c r="G313" i="19" s="1"/>
  <c r="C308" i="19"/>
  <c r="C307" i="19" s="1"/>
  <c r="C306" i="19" s="1"/>
  <c r="G306" i="19" s="1"/>
  <c r="C303" i="19"/>
  <c r="C302" i="19" s="1"/>
  <c r="C301" i="19" s="1"/>
  <c r="C300" i="19" s="1"/>
  <c r="G300" i="19" s="1"/>
  <c r="C297" i="19"/>
  <c r="C296" i="19" s="1"/>
  <c r="C295" i="19" s="1"/>
  <c r="G295" i="19" s="1"/>
  <c r="C288" i="19"/>
  <c r="G288" i="19" s="1"/>
  <c r="C291" i="19"/>
  <c r="G291" i="19" s="1"/>
  <c r="C283" i="19"/>
  <c r="C282" i="19" s="1"/>
  <c r="C281" i="19" s="1"/>
  <c r="C280" i="19" s="1"/>
  <c r="G280" i="19" s="1"/>
  <c r="C248" i="19"/>
  <c r="G248" i="19" s="1"/>
  <c r="C244" i="19"/>
  <c r="G244" i="19" s="1"/>
  <c r="C239" i="19"/>
  <c r="C238" i="19" s="1"/>
  <c r="C237" i="19" s="1"/>
  <c r="G237" i="19" s="1"/>
  <c r="C235" i="19"/>
  <c r="C234" i="19" s="1"/>
  <c r="C233" i="19" s="1"/>
  <c r="G233" i="19" s="1"/>
  <c r="C228" i="19"/>
  <c r="C227" i="19" s="1"/>
  <c r="C226" i="19" s="1"/>
  <c r="G226" i="19" s="1"/>
  <c r="C219" i="19"/>
  <c r="G219" i="19" s="1"/>
  <c r="C214" i="19"/>
  <c r="G214" i="19" s="1"/>
  <c r="C206" i="19"/>
  <c r="C205" i="19" s="1"/>
  <c r="C204" i="19" s="1"/>
  <c r="G204" i="19" s="1"/>
  <c r="C192" i="19"/>
  <c r="G192" i="19" s="1"/>
  <c r="C187" i="19"/>
  <c r="G187" i="19" s="1"/>
  <c r="C180" i="19"/>
  <c r="G180" i="19" s="1"/>
  <c r="C178" i="19"/>
  <c r="G178" i="19" s="1"/>
  <c r="C169" i="19"/>
  <c r="C168" i="19" s="1"/>
  <c r="C167" i="19" s="1"/>
  <c r="G167" i="19" s="1"/>
  <c r="C163" i="19"/>
  <c r="G163" i="19" s="1"/>
  <c r="C165" i="19"/>
  <c r="G165" i="19" s="1"/>
  <c r="C161" i="19"/>
  <c r="G161" i="19" s="1"/>
  <c r="C144" i="19"/>
  <c r="G144" i="19" s="1"/>
  <c r="C138" i="19"/>
  <c r="C137" i="19" s="1"/>
  <c r="G137" i="19" s="1"/>
  <c r="D128" i="19"/>
  <c r="E128" i="19"/>
  <c r="F128" i="19"/>
  <c r="H128" i="19" s="1"/>
  <c r="C130" i="19"/>
  <c r="C129" i="19" s="1"/>
  <c r="C128" i="19" s="1"/>
  <c r="E48" i="19"/>
  <c r="F48" i="19"/>
  <c r="D48" i="19"/>
  <c r="D108" i="19"/>
  <c r="E108" i="19"/>
  <c r="F108" i="19"/>
  <c r="D120" i="19"/>
  <c r="E120" i="19"/>
  <c r="F120" i="19"/>
  <c r="C123" i="19"/>
  <c r="C122" i="19" s="1"/>
  <c r="C121" i="19" s="1"/>
  <c r="C120" i="19" s="1"/>
  <c r="C111" i="19"/>
  <c r="C110" i="19" s="1"/>
  <c r="C109" i="19" s="1"/>
  <c r="C108" i="19" s="1"/>
  <c r="C106" i="19"/>
  <c r="C105" i="19" s="1"/>
  <c r="C104" i="19" s="1"/>
  <c r="G104" i="19" s="1"/>
  <c r="C81" i="19"/>
  <c r="C80" i="19" s="1"/>
  <c r="G80" i="19" s="1"/>
  <c r="C78" i="19"/>
  <c r="G78" i="19" s="1"/>
  <c r="D75" i="19"/>
  <c r="E75" i="19"/>
  <c r="F75" i="19"/>
  <c r="H75" i="19" s="1"/>
  <c r="C75" i="19"/>
  <c r="D51" i="19"/>
  <c r="E51" i="19"/>
  <c r="F51" i="19"/>
  <c r="C51" i="19"/>
  <c r="D42" i="19"/>
  <c r="D41" i="19" s="1"/>
  <c r="E42" i="19"/>
  <c r="E41" i="19" s="1"/>
  <c r="F42" i="19"/>
  <c r="F41" i="19" s="1"/>
  <c r="C42" i="19"/>
  <c r="C41" i="19" s="1"/>
  <c r="D35" i="19"/>
  <c r="D34" i="19" s="1"/>
  <c r="E35" i="19"/>
  <c r="E34" i="19" s="1"/>
  <c r="F35" i="19"/>
  <c r="F34" i="19" s="1"/>
  <c r="C35" i="19"/>
  <c r="C34" i="19" s="1"/>
  <c r="D9" i="19"/>
  <c r="D384" i="19" s="1"/>
  <c r="E9" i="19"/>
  <c r="E384" i="19" s="1"/>
  <c r="C28" i="19"/>
  <c r="C27" i="19" s="1"/>
  <c r="C26" i="19" s="1"/>
  <c r="C25" i="19" s="1"/>
  <c r="C23" i="19"/>
  <c r="C22" i="19" s="1"/>
  <c r="C21" i="19" s="1"/>
  <c r="C20" i="19" s="1"/>
  <c r="G20" i="19" s="1"/>
  <c r="C18" i="19"/>
  <c r="C17" i="19" s="1"/>
  <c r="C16" i="19" s="1"/>
  <c r="C15" i="19" s="1"/>
  <c r="C10" i="19"/>
  <c r="C44" i="8"/>
  <c r="C42" i="8"/>
  <c r="C34" i="8"/>
  <c r="C31" i="8"/>
  <c r="C29" i="8"/>
  <c r="C28" i="8" s="1"/>
  <c r="E44" i="8"/>
  <c r="E22" i="8"/>
  <c r="C22" i="8"/>
  <c r="C12" i="8"/>
  <c r="I46" i="3"/>
  <c r="G38" i="3"/>
  <c r="I27" i="3"/>
  <c r="I21" i="3"/>
  <c r="I24" i="3"/>
  <c r="I22" i="3"/>
  <c r="I19" i="3"/>
  <c r="I11" i="3"/>
  <c r="G19" i="3"/>
  <c r="G18" i="3" s="1"/>
  <c r="G10" i="3"/>
  <c r="C10" i="11"/>
  <c r="E8" i="11"/>
  <c r="B42" i="8"/>
  <c r="B39" i="8"/>
  <c r="B34" i="8"/>
  <c r="B31" i="8"/>
  <c r="B29" i="8"/>
  <c r="B20" i="8"/>
  <c r="B17" i="8"/>
  <c r="B12" i="8"/>
  <c r="B9" i="8"/>
  <c r="B7" i="8"/>
  <c r="B6" i="8"/>
  <c r="F99" i="3"/>
  <c r="F98" i="3" s="1"/>
  <c r="F91" i="3"/>
  <c r="F88" i="3"/>
  <c r="F85" i="3"/>
  <c r="F84" i="3"/>
  <c r="F81" i="3"/>
  <c r="F80" i="3" s="1"/>
  <c r="F74" i="3"/>
  <c r="F72" i="3"/>
  <c r="F62" i="3"/>
  <c r="F55" i="3"/>
  <c r="F50" i="3"/>
  <c r="F46" i="3"/>
  <c r="F44" i="3"/>
  <c r="F40" i="3"/>
  <c r="F32" i="3"/>
  <c r="F31" i="3" s="1"/>
  <c r="F27" i="3"/>
  <c r="F26" i="3" s="1"/>
  <c r="F22" i="3"/>
  <c r="F21" i="3"/>
  <c r="F19" i="3"/>
  <c r="F18" i="3" s="1"/>
  <c r="F11" i="3"/>
  <c r="F10" i="3" s="1"/>
  <c r="G108" i="19" l="1"/>
  <c r="H108" i="19"/>
  <c r="G234" i="19"/>
  <c r="G335" i="19"/>
  <c r="H41" i="19"/>
  <c r="H120" i="19"/>
  <c r="G387" i="19"/>
  <c r="G18" i="19"/>
  <c r="G169" i="19"/>
  <c r="G168" i="19"/>
  <c r="G228" i="19"/>
  <c r="G42" i="19"/>
  <c r="G34" i="19"/>
  <c r="G41" i="19"/>
  <c r="G297" i="19"/>
  <c r="H51" i="19"/>
  <c r="G75" i="19"/>
  <c r="H42" i="19"/>
  <c r="G130" i="19"/>
  <c r="G282" i="19"/>
  <c r="G336" i="19"/>
  <c r="G283" i="19"/>
  <c r="G281" i="19"/>
  <c r="G123" i="19"/>
  <c r="G22" i="19"/>
  <c r="G122" i="19"/>
  <c r="G129" i="19"/>
  <c r="G227" i="19"/>
  <c r="G296" i="19"/>
  <c r="G23" i="19"/>
  <c r="G21" i="19"/>
  <c r="G121" i="19"/>
  <c r="H35" i="19"/>
  <c r="G239" i="19"/>
  <c r="F17" i="19"/>
  <c r="C294" i="19"/>
  <c r="G294" i="19" s="1"/>
  <c r="G120" i="19"/>
  <c r="H34" i="19"/>
  <c r="G238" i="19"/>
  <c r="H18" i="19"/>
  <c r="G35" i="19"/>
  <c r="G111" i="19"/>
  <c r="G51" i="19"/>
  <c r="G308" i="19"/>
  <c r="G110" i="19"/>
  <c r="G235" i="19"/>
  <c r="G307" i="19"/>
  <c r="G109" i="19"/>
  <c r="G81" i="19"/>
  <c r="H48" i="19"/>
  <c r="H275" i="19"/>
  <c r="G106" i="19"/>
  <c r="G128" i="19"/>
  <c r="G206" i="19"/>
  <c r="H274" i="19"/>
  <c r="G303" i="19"/>
  <c r="G105" i="19"/>
  <c r="G138" i="19"/>
  <c r="G205" i="19"/>
  <c r="H273" i="19"/>
  <c r="G302" i="19"/>
  <c r="F241" i="19"/>
  <c r="F126" i="19" s="1"/>
  <c r="G301" i="19"/>
  <c r="B28" i="8"/>
  <c r="B8" i="11" s="1"/>
  <c r="B9" i="11" s="1"/>
  <c r="B10" i="11" s="1"/>
  <c r="F33" i="19"/>
  <c r="C312" i="19"/>
  <c r="G312" i="19" s="1"/>
  <c r="C243" i="19"/>
  <c r="D50" i="19"/>
  <c r="F50" i="19"/>
  <c r="E50" i="19"/>
  <c r="C311" i="19"/>
  <c r="G311" i="19" s="1"/>
  <c r="C213" i="19"/>
  <c r="D33" i="19"/>
  <c r="D32" i="19" s="1"/>
  <c r="D31" i="19" s="1"/>
  <c r="D385" i="19" s="1"/>
  <c r="D388" i="19" s="1"/>
  <c r="C287" i="19"/>
  <c r="C186" i="19"/>
  <c r="C136" i="19"/>
  <c r="C50" i="19"/>
  <c r="C49" i="19" s="1"/>
  <c r="C177" i="19"/>
  <c r="C232" i="19"/>
  <c r="G232" i="19" s="1"/>
  <c r="E33" i="19"/>
  <c r="E32" i="19" s="1"/>
  <c r="E31" i="19" s="1"/>
  <c r="E385" i="19" s="1"/>
  <c r="E388" i="19" s="1"/>
  <c r="C9" i="19"/>
  <c r="C33" i="19"/>
  <c r="C32" i="19" s="1"/>
  <c r="F87" i="3"/>
  <c r="F39" i="3"/>
  <c r="F9" i="3"/>
  <c r="F8" i="3" s="1"/>
  <c r="F49" i="3"/>
  <c r="F15" i="1"/>
  <c r="F12" i="1"/>
  <c r="F18" i="1" s="1"/>
  <c r="F27" i="1" s="1"/>
  <c r="C305" i="19" l="1"/>
  <c r="G305" i="19" s="1"/>
  <c r="F386" i="19"/>
  <c r="H126" i="19"/>
  <c r="G17" i="19"/>
  <c r="H17" i="19"/>
  <c r="F16" i="19"/>
  <c r="C48" i="19"/>
  <c r="G48" i="19" s="1"/>
  <c r="G49" i="19"/>
  <c r="C127" i="19"/>
  <c r="G127" i="19" s="1"/>
  <c r="G136" i="19"/>
  <c r="C286" i="19"/>
  <c r="G287" i="19"/>
  <c r="G33" i="19"/>
  <c r="H33" i="19"/>
  <c r="F32" i="19"/>
  <c r="C212" i="19"/>
  <c r="G213" i="19"/>
  <c r="C176" i="19"/>
  <c r="G177" i="19"/>
  <c r="C185" i="19"/>
  <c r="G186" i="19"/>
  <c r="H241" i="19"/>
  <c r="H50" i="19"/>
  <c r="G50" i="19"/>
  <c r="C242" i="19"/>
  <c r="G243" i="19"/>
  <c r="D8" i="19"/>
  <c r="E8" i="19"/>
  <c r="C384" i="19"/>
  <c r="F38" i="3"/>
  <c r="F37" i="3" s="1"/>
  <c r="F8" i="11"/>
  <c r="C211" i="19" l="1"/>
  <c r="G211" i="19" s="1"/>
  <c r="G212" i="19"/>
  <c r="H386" i="19"/>
  <c r="C285" i="19"/>
  <c r="G285" i="19" s="1"/>
  <c r="G286" i="19"/>
  <c r="C184" i="19"/>
  <c r="G184" i="19" s="1"/>
  <c r="G185" i="19"/>
  <c r="G32" i="19"/>
  <c r="F31" i="19"/>
  <c r="H32" i="19"/>
  <c r="C241" i="19"/>
  <c r="G241" i="19" s="1"/>
  <c r="G242" i="19"/>
  <c r="G16" i="19"/>
  <c r="H16" i="19"/>
  <c r="F15" i="19"/>
  <c r="C31" i="19"/>
  <c r="C385" i="19" s="1"/>
  <c r="C175" i="19"/>
  <c r="G176" i="19"/>
  <c r="E39" i="8"/>
  <c r="G8" i="8"/>
  <c r="G10" i="8"/>
  <c r="G11" i="8"/>
  <c r="G15" i="8"/>
  <c r="G16" i="8"/>
  <c r="F8" i="8"/>
  <c r="F10" i="8"/>
  <c r="F11" i="8"/>
  <c r="F15" i="8"/>
  <c r="F16" i="8"/>
  <c r="E17" i="8"/>
  <c r="J86" i="3"/>
  <c r="I99" i="3"/>
  <c r="I98" i="3" s="1"/>
  <c r="I91" i="3"/>
  <c r="J91" i="3" s="1"/>
  <c r="I85" i="3"/>
  <c r="J85" i="3" s="1"/>
  <c r="I81" i="3"/>
  <c r="I80" i="3" s="1"/>
  <c r="I74" i="3"/>
  <c r="I72" i="3"/>
  <c r="I62" i="3"/>
  <c r="I55" i="3"/>
  <c r="I50" i="3"/>
  <c r="J50" i="3" s="1"/>
  <c r="I44" i="3"/>
  <c r="I40" i="3"/>
  <c r="J40" i="3" s="1"/>
  <c r="K28" i="3"/>
  <c r="K29" i="3"/>
  <c r="K19" i="3"/>
  <c r="K11" i="3"/>
  <c r="I31" i="3"/>
  <c r="I26" i="3"/>
  <c r="I18" i="3"/>
  <c r="I10" i="3"/>
  <c r="G27" i="3"/>
  <c r="G26" i="3" s="1"/>
  <c r="K26" i="1"/>
  <c r="K17" i="1"/>
  <c r="K16" i="1"/>
  <c r="K13" i="1"/>
  <c r="J17" i="1"/>
  <c r="J16" i="1"/>
  <c r="J13" i="1"/>
  <c r="I12" i="1"/>
  <c r="I15" i="1"/>
  <c r="J26" i="1"/>
  <c r="G15" i="19" l="1"/>
  <c r="H15" i="19"/>
  <c r="F9" i="19"/>
  <c r="H31" i="19"/>
  <c r="G31" i="19"/>
  <c r="F385" i="19"/>
  <c r="G175" i="19"/>
  <c r="C126" i="19"/>
  <c r="C8" i="19" s="1"/>
  <c r="K80" i="3"/>
  <c r="J80" i="3"/>
  <c r="J81" i="3"/>
  <c r="I39" i="3"/>
  <c r="K39" i="3" s="1"/>
  <c r="I84" i="3"/>
  <c r="J84" i="3" s="1"/>
  <c r="K27" i="3"/>
  <c r="I88" i="3"/>
  <c r="I49" i="3"/>
  <c r="J39" i="3"/>
  <c r="I18" i="1"/>
  <c r="I27" i="1" s="1"/>
  <c r="K26" i="3"/>
  <c r="I9" i="3"/>
  <c r="I8" i="3" s="1"/>
  <c r="K18" i="3"/>
  <c r="H385" i="19" l="1"/>
  <c r="G385" i="19"/>
  <c r="C386" i="19"/>
  <c r="G126" i="19"/>
  <c r="F384" i="19"/>
  <c r="H9" i="19"/>
  <c r="G9" i="19"/>
  <c r="F8" i="19"/>
  <c r="I38" i="3"/>
  <c r="K49" i="3"/>
  <c r="J49" i="3"/>
  <c r="I87" i="3"/>
  <c r="J88" i="3"/>
  <c r="H8" i="19" l="1"/>
  <c r="G8" i="19"/>
  <c r="G386" i="19"/>
  <c r="C388" i="19"/>
  <c r="H384" i="19"/>
  <c r="G384" i="19"/>
  <c r="F388" i="19"/>
  <c r="I37" i="3"/>
  <c r="J38" i="3"/>
  <c r="J87" i="3"/>
  <c r="J37" i="3" l="1"/>
  <c r="E42" i="8" l="1"/>
  <c r="D42" i="8"/>
  <c r="E34" i="8"/>
  <c r="D34" i="8"/>
  <c r="E31" i="8"/>
  <c r="D31" i="8"/>
  <c r="E29" i="8"/>
  <c r="E28" i="8" s="1"/>
  <c r="D29" i="8"/>
  <c r="C20" i="8"/>
  <c r="D20" i="8"/>
  <c r="E20" i="8"/>
  <c r="D12" i="8"/>
  <c r="E12" i="8"/>
  <c r="C9" i="8"/>
  <c r="D9" i="8"/>
  <c r="E9" i="8"/>
  <c r="C7" i="8"/>
  <c r="D7" i="8"/>
  <c r="E7" i="8"/>
  <c r="H99" i="3"/>
  <c r="H98" i="3" s="1"/>
  <c r="H96" i="3"/>
  <c r="H91" i="3"/>
  <c r="H89" i="3"/>
  <c r="H81" i="3"/>
  <c r="H80" i="3" s="1"/>
  <c r="H74" i="3"/>
  <c r="H72" i="3"/>
  <c r="H50" i="3"/>
  <c r="H62" i="3"/>
  <c r="H46" i="3"/>
  <c r="H44" i="3"/>
  <c r="H40" i="3"/>
  <c r="G15" i="1"/>
  <c r="K15" i="1" s="1"/>
  <c r="H15" i="1"/>
  <c r="H18" i="1" s="1"/>
  <c r="J15" i="1"/>
  <c r="J12" i="3"/>
  <c r="J20" i="3"/>
  <c r="J28" i="3"/>
  <c r="G15" i="3"/>
  <c r="H15" i="3"/>
  <c r="G31" i="3"/>
  <c r="H31" i="3"/>
  <c r="H26" i="3"/>
  <c r="G22" i="3"/>
  <c r="G21" i="3" s="1"/>
  <c r="H22" i="3"/>
  <c r="H21" i="3" s="1"/>
  <c r="H19" i="3"/>
  <c r="H18" i="3" s="1"/>
  <c r="J19" i="3"/>
  <c r="H13" i="3"/>
  <c r="H11" i="3"/>
  <c r="H10" i="3"/>
  <c r="G12" i="1"/>
  <c r="K12" i="1" s="1"/>
  <c r="J12" i="1"/>
  <c r="E6" i="8" l="1"/>
  <c r="C6" i="8"/>
  <c r="F9" i="8"/>
  <c r="G9" i="8"/>
  <c r="G7" i="8"/>
  <c r="F7" i="8"/>
  <c r="F12" i="8"/>
  <c r="G12" i="8"/>
  <c r="D28" i="8"/>
  <c r="C8" i="11"/>
  <c r="D6" i="8"/>
  <c r="H88" i="3"/>
  <c r="H87" i="3" s="1"/>
  <c r="H85" i="3" s="1"/>
  <c r="H84" i="3" s="1"/>
  <c r="J10" i="3"/>
  <c r="H49" i="3"/>
  <c r="G87" i="3"/>
  <c r="H39" i="3"/>
  <c r="G9" i="3"/>
  <c r="J11" i="3"/>
  <c r="J26" i="3"/>
  <c r="J27" i="3"/>
  <c r="J18" i="3"/>
  <c r="H9" i="3"/>
  <c r="H8" i="3" s="1"/>
  <c r="F28" i="8" l="1"/>
  <c r="G28" i="8"/>
  <c r="J27" i="1"/>
  <c r="J18" i="1"/>
  <c r="G27" i="1"/>
  <c r="F6" i="8"/>
  <c r="G6" i="8"/>
  <c r="G8" i="11"/>
  <c r="G8" i="3"/>
  <c r="K8" i="3" s="1"/>
  <c r="K9" i="3"/>
  <c r="K38" i="3"/>
  <c r="H38" i="3"/>
  <c r="H37" i="3" s="1"/>
  <c r="J9" i="3"/>
  <c r="J8" i="3"/>
  <c r="E10" i="11" l="1"/>
  <c r="G10" i="11" s="1"/>
  <c r="G9" i="11"/>
  <c r="G37" i="3"/>
  <c r="K37" i="3" s="1"/>
  <c r="F10" i="11" l="1"/>
  <c r="F9" i="11" s="1"/>
</calcChain>
</file>

<file path=xl/sharedStrings.xml><?xml version="1.0" encoding="utf-8"?>
<sst xmlns="http://schemas.openxmlformats.org/spreadsheetml/2006/main" count="989" uniqueCount="296">
  <si>
    <t>PRIHODI UKUPNO</t>
  </si>
  <si>
    <t>RASHODI UKUPNO</t>
  </si>
  <si>
    <t>Prihodi poslovanja</t>
  </si>
  <si>
    <t>Rashodi poslovanja</t>
  </si>
  <si>
    <t>Rashodi za zaposlene</t>
  </si>
  <si>
    <t>Rashodi za nabavu nefinancijske imovine</t>
  </si>
  <si>
    <t>BROJČANA OZNAKA I NAZIV</t>
  </si>
  <si>
    <t>UKUPNI RASHODI</t>
  </si>
  <si>
    <t>I. OPĆI DIO</t>
  </si>
  <si>
    <t>Materijalni rashodi</t>
  </si>
  <si>
    <t>INDEKS</t>
  </si>
  <si>
    <t xml:space="preserve">IZVJEŠTAJ O PRIHODIMA I RASHODIMA PREMA EKONOMSKOJ KLASIFIKACIJI </t>
  </si>
  <si>
    <t>6=5/2*100</t>
  </si>
  <si>
    <t>UKUPNI PRIHODI</t>
  </si>
  <si>
    <t>Pomoći iz inozemstva i od subjekata unutar općeg proračuna</t>
  </si>
  <si>
    <t>Prihodi od prodaje proizvoda i robe te pruženih usluga</t>
  </si>
  <si>
    <t>Plaće (Bruto)</t>
  </si>
  <si>
    <t>Plaće za redovan rad</t>
  </si>
  <si>
    <t>Naknade troškova zaposlenima</t>
  </si>
  <si>
    <t>Službena putovanja</t>
  </si>
  <si>
    <t>1 Opći prihodi i primici</t>
  </si>
  <si>
    <t>UKUPNO RASHODI</t>
  </si>
  <si>
    <t xml:space="preserve">UKUPNO PRIHODI </t>
  </si>
  <si>
    <t>IZVJEŠTAJ O PRIHODIMA I RASHODIMA PREMA IZVORIMA FINANCIRANJA</t>
  </si>
  <si>
    <t>IZVJEŠTAJ O RASHODIMA PREMA FUNKCIJSKOJ KLASIFIKACIJI</t>
  </si>
  <si>
    <t>INDEKS**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</si>
  <si>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</si>
  <si>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</si>
  <si>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</si>
  <si>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</si>
  <si>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</si>
  <si>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7 PRIHODI OD PRODAJE NEFINANCIJSKE IMOVINE</t>
  </si>
  <si>
    <t>RAZLIKA PRIMITAKA I IZDATAKA</t>
  </si>
  <si>
    <t>SAŽETAK  RAČUNA PRIHODA I RASHODA I  RAČUNA FINANCIRANJA</t>
  </si>
  <si>
    <t>SAŽETAK  RAČUNA PRIHODA I RASHODA</t>
  </si>
  <si>
    <t xml:space="preserve">OSTVARENJE/IZVRŠENJE 
1.-6.2023. </t>
  </si>
  <si>
    <t>RAZLIKA - VIŠAK MANJAK</t>
  </si>
  <si>
    <t>SAŽETAK RAČUNA FINANCIRANJA</t>
  </si>
  <si>
    <t>PRENESENI VIŠAK/MANJAK IZ PRETHODNE GODINE</t>
  </si>
  <si>
    <t>PRIJENOS  VIŠKA/MANJKA U SLJEDEĆE RAZDOBLJE</t>
  </si>
  <si>
    <t xml:space="preserve"> RAČUN PRIHODA I RASHODA </t>
  </si>
  <si>
    <t>Tekuće pomoći proračunskim korisnicima iz proračuna koji im nije nadležan</t>
  </si>
  <si>
    <t>Tekuće pomoći temeljem prijenosa EU sredstava</t>
  </si>
  <si>
    <t>Prihodi od imovine</t>
  </si>
  <si>
    <t>Prihodi od kamata</t>
  </si>
  <si>
    <t>Prihodi od upravnih i administrativnih pristojbi, pristojbi po posebnim propisima i naknada</t>
  </si>
  <si>
    <t>Ostali nespomenuti prihodi</t>
  </si>
  <si>
    <t>Pomoći proračunskim korisnicima iz proračuna koji im nije nadležan</t>
  </si>
  <si>
    <t>Pomoći temeljem prijenosa EU sredstava</t>
  </si>
  <si>
    <t>Prihodi od financijske imovine</t>
  </si>
  <si>
    <t>Prihodi po posebnim propisima</t>
  </si>
  <si>
    <t>Prihodi od pruženih usluga</t>
  </si>
  <si>
    <t>Prihodi od prodaje proizvoda i robe te pruženih usluga i prihodi od donacija</t>
  </si>
  <si>
    <t xml:space="preserve">Prihodi iz nadležnog proračuna </t>
  </si>
  <si>
    <t>Prihodi iz nadležnog proračuna za financiranje redovne djelatnosti proračunskih korisnika</t>
  </si>
  <si>
    <t>Prihodi iz nadležnog proračuna za financiranje rashoda poslovanja</t>
  </si>
  <si>
    <t>Prihodi iz nadležnog proračuna za financiranje rashoda za nabavu nefinancijske imovine</t>
  </si>
  <si>
    <t>Prihodi iz nadležnog proračuna za financiranje izdataka za financijsku imovinu i otplatu zajmova</t>
  </si>
  <si>
    <t>Kazne, upravne mjere i ostali prihodi</t>
  </si>
  <si>
    <t>Kazne i upravne mjere</t>
  </si>
  <si>
    <t>Ostale kazne</t>
  </si>
  <si>
    <t>Plaće za prekovremeni rad</t>
  </si>
  <si>
    <t>Plaće za posebne uvjete rada</t>
  </si>
  <si>
    <t>Ostali rashodi za zaposlene</t>
  </si>
  <si>
    <t>Doprinosi za zdravstveno osiguranje</t>
  </si>
  <si>
    <t>Doprinosi za obvezno zdr.osiguranje u sl.nezapo.</t>
  </si>
  <si>
    <t>Doprinosi na plaće</t>
  </si>
  <si>
    <t>Naknade za prijevoz, za rad na terenu i odvojeni život</t>
  </si>
  <si>
    <t>Stručno usavršavanje zaposlenika</t>
  </si>
  <si>
    <t>Ostale naknade troškova zaposlenima</t>
  </si>
  <si>
    <t>Rashodi za materijal i energiju</t>
  </si>
  <si>
    <t>Uredski materijal i ostali materijalni rashodi</t>
  </si>
  <si>
    <t>Materijal i sirovine</t>
  </si>
  <si>
    <t>Energija</t>
  </si>
  <si>
    <t>Materijal i dijelovi za tekuće i investicijsko održavanje</t>
  </si>
  <si>
    <t>Sitni inventar i auto gume</t>
  </si>
  <si>
    <t>Službena,radna i zaštitna odjeća i obuća</t>
  </si>
  <si>
    <t>Rashodi za usluge</t>
  </si>
  <si>
    <t>Usluge telefona, pošte i prijevoza</t>
  </si>
  <si>
    <t>Usluge tekućeg i investicijskog održavanja</t>
  </si>
  <si>
    <t>Usluge promidžbe i informiranja</t>
  </si>
  <si>
    <t>Komunalne usluge</t>
  </si>
  <si>
    <t>Zakupnine i najamnine</t>
  </si>
  <si>
    <t>Zdravstvene i veterinarske usluge</t>
  </si>
  <si>
    <t>Intelektualne i osobne usluge</t>
  </si>
  <si>
    <t>Računalne usluge</t>
  </si>
  <si>
    <t>Ostale usluge</t>
  </si>
  <si>
    <t>Naknade osobama izvan radnog odnosa</t>
  </si>
  <si>
    <t>Ostali nespomenuti rashodi poslovanja</t>
  </si>
  <si>
    <t>Naknade za rad predstavničkih i izvršnih tijela, povjerenstava i slično</t>
  </si>
  <si>
    <t>Premije osiguranja</t>
  </si>
  <si>
    <t>Članarine</t>
  </si>
  <si>
    <t>Pristojbe i naknade</t>
  </si>
  <si>
    <t>Financijski rashodi</t>
  </si>
  <si>
    <t>Bankarske usluge i usluge platnog prometa</t>
  </si>
  <si>
    <t>Zatezne kamate</t>
  </si>
  <si>
    <t>Ostali financijski rashodi</t>
  </si>
  <si>
    <t>Naknade građanima i kućanstvima na temelju osiguranja i druge naknade</t>
  </si>
  <si>
    <t>Ostale naknade građanima i kućanstvima iz proračuna</t>
  </si>
  <si>
    <t>Naknade građanima i kućanstvima u novcu</t>
  </si>
  <si>
    <t>Rashodi za nabavu proizvedene dugotrajne imovine</t>
  </si>
  <si>
    <t>Građevinski objekti</t>
  </si>
  <si>
    <t>Ostali građevinski objekti</t>
  </si>
  <si>
    <t>Postrojenja i oprema</t>
  </si>
  <si>
    <t>Uredska oprema i namještaj</t>
  </si>
  <si>
    <t>Medicinska i laboratorijska oprema</t>
  </si>
  <si>
    <t>Instrumenti, uređaji i strojevi</t>
  </si>
  <si>
    <t>Uređaji, strojevi i oprema za ostale namjene</t>
  </si>
  <si>
    <t>Nematerijalna proizvedena imovina</t>
  </si>
  <si>
    <t>Ulaganja u računalne programe</t>
  </si>
  <si>
    <t>Rashodi za dodatna ulaganja na nefinancijskoj imovini</t>
  </si>
  <si>
    <t>Dodatna ulaganja na građevinskim objektima</t>
  </si>
  <si>
    <t>11 Nenamjenski prihodi i primici</t>
  </si>
  <si>
    <t>4 Prihodi za posebne namjene</t>
  </si>
  <si>
    <t>47 Prihodi za posebne namjene za domove za starije osobe</t>
  </si>
  <si>
    <t>48 Decentralizirana sredstva</t>
  </si>
  <si>
    <t>5 Pomoći</t>
  </si>
  <si>
    <t>51 Europska unija</t>
  </si>
  <si>
    <t>53 Ministarstva i državne ustanove za proračunske korisnike</t>
  </si>
  <si>
    <t>52 Ministarstva i državne ustanove</t>
  </si>
  <si>
    <t>55 Gradovi i općine za proračunske korisnike</t>
  </si>
  <si>
    <t>81 Zaduživanje za izgradnju DZSO</t>
  </si>
  <si>
    <t>8 Zaduživanja</t>
  </si>
  <si>
    <t>10 Socijalna zaštita</t>
  </si>
  <si>
    <t>102 Starost</t>
  </si>
  <si>
    <t>IZVJEŠTAJ O RASHODIMA I IZDACIMA PREMA PROGRAMSKOJ, EKONOMSKOJ KLASIFIKACIJI I IZVORIMA FINANCIRANJA</t>
  </si>
  <si>
    <t>POSEBNI DIO</t>
  </si>
  <si>
    <t xml:space="preserve"> RAČUN RASHODA I IZDATAKA</t>
  </si>
  <si>
    <t>Domovi za starije osobe - decentralizirane funkcije</t>
  </si>
  <si>
    <t>Plan za zdravlje i socijalno blagostanje</t>
  </si>
  <si>
    <t>Službena, radna i zaštitna odjeća i obuća</t>
  </si>
  <si>
    <t>Doprinosi za obvezno zdravstveno osiguranje</t>
  </si>
  <si>
    <t>EU projekti kod proračunskih korisnika</t>
  </si>
  <si>
    <t>Rekapitulacija po programima</t>
  </si>
  <si>
    <t>7=5/3*100</t>
  </si>
  <si>
    <t>Napomena:  Iznosi u stupcu "OSTVARENJE/IZVRŠENJE N-1." preračunavaju se iz kuna u eure prema fiksnom tečaju konverzije (1 EUR=7,53450 kuna) i po pravilima za preračunavanje i zaokruživanje.</t>
  </si>
  <si>
    <t>Napomena : Iznosi u stupcima "OSTVARENJE/IZVRŠENJE N-1." i "OSTVARENJE/IZVRŠENJE N." iskazuju se na dvije decimale.</t>
  </si>
  <si>
    <t xml:space="preserve">Napomena : "N" označava razdoblje </t>
  </si>
  <si>
    <t xml:space="preserve">* Opći i posebni dio izvještaja o izvršenju proračuna sadrži samo izvorni plan ako od donošenja proračuna nije bilo izmjena i dopuna niti izvršenih preraspodjela odnosno izvorni plan i tekući plan ako je od donošenja proračuna bilo naknadno izvršenih preraspodjela.  
Opći i posebni dio izvještaja o izvršenju proračuna sadrži rebalans ako je od donošenja proračuna bilo izmjena i dopuna, odnosno rebalans i tekući plan ako je od izmjena i dopuna proračuna bilo naknadno izvršenih preraspodjela. </t>
  </si>
  <si>
    <t xml:space="preserve">** AKO Opći i Posebni dio izvještaja ne sadrži "TEKUĆI PLAN N.", "INDEKS"("OSTVARENJE/IZVRŠENJE N."/"TEKUĆI PLAN N.") iskazuje se kao "OSTVARENJE/IZVRŠENJE N."/"IZVORNI PLAN N." ODNOSNO "REBALANS N." </t>
  </si>
  <si>
    <t>IZVORNI PLAN ILI REBALANS 2024.*</t>
  </si>
  <si>
    <t xml:space="preserve">OSTVARENJE/IZVRŠENJE 
1.-6.2024. </t>
  </si>
  <si>
    <t>TEKUĆI PLAN 2024.*</t>
  </si>
  <si>
    <t>Tekuće donacije</t>
  </si>
  <si>
    <t>6 Donacije</t>
  </si>
  <si>
    <t>63 Donacije za fizičke osobe izvan proračuna</t>
  </si>
  <si>
    <t>64 Donacije med.opreme van proračuna</t>
  </si>
  <si>
    <t xml:space="preserve">IZVRŠENJE 
1.-6.2024. </t>
  </si>
  <si>
    <t>SVEUKUPNO RASHODI</t>
  </si>
  <si>
    <t>Predsjednica Upravnog vijeća</t>
  </si>
  <si>
    <t>Sladjana Radošević</t>
  </si>
  <si>
    <t>POSEBNI IZVJEŠTAJI</t>
  </si>
  <si>
    <t>RKP: 0770</t>
  </si>
  <si>
    <t>OPIS</t>
  </si>
  <si>
    <t>Neplaćena potraživanja</t>
  </si>
  <si>
    <t>Dospjelih obveza</t>
  </si>
  <si>
    <t>Potencijalnih obveza po osnovi sudskih sporova</t>
  </si>
  <si>
    <t xml:space="preserve">IZVJEŠTAJ O IZVRŠENJU FINANCIJSKOG PLANA PRORAČUNSKOG KORISNIKA JEDINICE LOKALNE I PODRUČNE (REGIONALNE) SAMOUPRAVE ZA PRVO POLUGODIŠTE 2025. </t>
  </si>
  <si>
    <t xml:space="preserve">OSTVARENJE/IZVRŠENJE 
1.-6.2025. </t>
  </si>
  <si>
    <t>IZVORNI PLAN ILI REBALANS 2025.*</t>
  </si>
  <si>
    <t>TEKUĆI PLAN 2025.*</t>
  </si>
  <si>
    <t>Klasa: 402-01/25-01/07</t>
  </si>
  <si>
    <t>Ur.broj: 2168-381-25-</t>
  </si>
  <si>
    <t>Pula, 25.07.2025.</t>
  </si>
  <si>
    <t xml:space="preserve">IZVRŠENJE 
1.-6.2025. </t>
  </si>
  <si>
    <t>Donacije od pravnih i fizičkih osoba izvan općeg proračuna</t>
  </si>
  <si>
    <t>9 Višak prethodne godine</t>
  </si>
  <si>
    <t>91 Višak prethodne godine</t>
  </si>
  <si>
    <t>Program 4215</t>
  </si>
  <si>
    <t>Program mjera za osiguravanje potrebnih ljudskih resursa</t>
  </si>
  <si>
    <t>Aktivnost A421501</t>
  </si>
  <si>
    <t>Stručno usavršavanje zdravstvenih radnika</t>
  </si>
  <si>
    <t>Izvor 1.</t>
  </si>
  <si>
    <t>Opći prihodi i primici</t>
  </si>
  <si>
    <t>Izvor 1.1.</t>
  </si>
  <si>
    <t>Nenamjenski prihodi i primici</t>
  </si>
  <si>
    <t>32</t>
  </si>
  <si>
    <t>Aktivnost A421502</t>
  </si>
  <si>
    <t>Stambeno zbrinjavanje po beneficiranim uvjetima</t>
  </si>
  <si>
    <t>31</t>
  </si>
  <si>
    <t>Aktivnost A421505</t>
  </si>
  <si>
    <t>Financijski bonus vjernosti poslodavcu</t>
  </si>
  <si>
    <t>Aktivnost A421507</t>
  </si>
  <si>
    <t>Financijski bonus dobrodošlice</t>
  </si>
  <si>
    <t>Program 5201</t>
  </si>
  <si>
    <t>Domovi za starije osobe-decentralizirane funkcije</t>
  </si>
  <si>
    <t>Aktivnost A520101</t>
  </si>
  <si>
    <t>Izvor 4.</t>
  </si>
  <si>
    <t>Prihodi za posebne namjene</t>
  </si>
  <si>
    <t>Izvor 4.7.</t>
  </si>
  <si>
    <t>Prihodi za posebne namjene za proračunske korisnike</t>
  </si>
  <si>
    <t>Izvor 4.8.</t>
  </si>
  <si>
    <t>Decentralizirana sredstva</t>
  </si>
  <si>
    <t>Aktivnost A520102</t>
  </si>
  <si>
    <t>Materijalni i financijski rashodi</t>
  </si>
  <si>
    <t>34</t>
  </si>
  <si>
    <t>37</t>
  </si>
  <si>
    <t>Izvor 5.</t>
  </si>
  <si>
    <t>Pomoći</t>
  </si>
  <si>
    <t>Izvor 5.3.</t>
  </si>
  <si>
    <t>Ministarstva i državne ustanove za proračunske korisnike</t>
  </si>
  <si>
    <t>Aktivnost A520103</t>
  </si>
  <si>
    <t>42</t>
  </si>
  <si>
    <t>45</t>
  </si>
  <si>
    <t>Aktivnost A520104</t>
  </si>
  <si>
    <t>Hitne intervencije</t>
  </si>
  <si>
    <t>Program 6101</t>
  </si>
  <si>
    <t>Aktivnost A610120</t>
  </si>
  <si>
    <t>Centar za oboljele od Alzheimerove bolesti</t>
  </si>
  <si>
    <t>Izvor 5.5.</t>
  </si>
  <si>
    <t>Gradovi i općine za proračunske korisnike</t>
  </si>
  <si>
    <t>Aktivnost A610122</t>
  </si>
  <si>
    <t>Volonterstvo u ustanovi</t>
  </si>
  <si>
    <t>Aktivnost A610124</t>
  </si>
  <si>
    <t>Dnevni boravak za osobe oboljele od Alzheimerove demencije</t>
  </si>
  <si>
    <t>Aktivnost A610125</t>
  </si>
  <si>
    <t>Pomoć i njega u kući</t>
  </si>
  <si>
    <t>Aktivnost A610126</t>
  </si>
  <si>
    <t>Dodatne mjere zdravstvene zaštite</t>
  </si>
  <si>
    <t>Aktivnost A610129</t>
  </si>
  <si>
    <t>Sufinanciranje redovne djelatnosti DZSO</t>
  </si>
  <si>
    <t>Izvor 9.</t>
  </si>
  <si>
    <t>Višak prethodne godine</t>
  </si>
  <si>
    <t>Izvor 9.1.</t>
  </si>
  <si>
    <t>Aktivnost A610154</t>
  </si>
  <si>
    <t>Edukacija njegovatelja i članova obitelji starijih osoba</t>
  </si>
  <si>
    <t>Aktivnost A610155</t>
  </si>
  <si>
    <t>Savjetovalište za obitelj</t>
  </si>
  <si>
    <t>Aktivnost A610156</t>
  </si>
  <si>
    <t>Senior klub</t>
  </si>
  <si>
    <t>Aktivnost A610159</t>
  </si>
  <si>
    <t>Gerontološki centar Vila Trapp</t>
  </si>
  <si>
    <t>Aktivnost A610160</t>
  </si>
  <si>
    <t>Dnevni boravak sa senzornom sobom za osobe oboljele od Alzheimerove i drugih demencija</t>
  </si>
  <si>
    <t>Program 9210</t>
  </si>
  <si>
    <t>EU projekti kod proračunskih korisnika u socijalni</t>
  </si>
  <si>
    <t>Aktivnost T921002</t>
  </si>
  <si>
    <t>ZaBoravak</t>
  </si>
  <si>
    <t>3111</t>
  </si>
  <si>
    <t>3212</t>
  </si>
  <si>
    <t>3132</t>
  </si>
  <si>
    <t>3114</t>
  </si>
  <si>
    <t>3121</t>
  </si>
  <si>
    <t>3113</t>
  </si>
  <si>
    <t>3292</t>
  </si>
  <si>
    <t>3239</t>
  </si>
  <si>
    <t>3238</t>
  </si>
  <si>
    <t>3236</t>
  </si>
  <si>
    <t>3234</t>
  </si>
  <si>
    <t>3233</t>
  </si>
  <si>
    <t>Usluge tekućeg i investicijskog  održavanja</t>
  </si>
  <si>
    <t>3232</t>
  </si>
  <si>
    <t>Usluge telefona, interneta, pošte i prijevoza</t>
  </si>
  <si>
    <t>3231</t>
  </si>
  <si>
    <t>Sitni inventar i autogume</t>
  </si>
  <si>
    <t>3225</t>
  </si>
  <si>
    <t>3223</t>
  </si>
  <si>
    <t>3222</t>
  </si>
  <si>
    <t>3221</t>
  </si>
  <si>
    <t>3299</t>
  </si>
  <si>
    <t>3237</t>
  </si>
  <si>
    <t>Donacije za proračunske korisnike</t>
  </si>
  <si>
    <t>Izvor 6.2.</t>
  </si>
  <si>
    <t>Donacije</t>
  </si>
  <si>
    <t>Izvor 6.</t>
  </si>
  <si>
    <t>3227</t>
  </si>
  <si>
    <t>3214</t>
  </si>
  <si>
    <t>4511</t>
  </si>
  <si>
    <t>3295</t>
  </si>
  <si>
    <t>Reprezentacija</t>
  </si>
  <si>
    <t>3293</t>
  </si>
  <si>
    <t>4221</t>
  </si>
  <si>
    <t>3721</t>
  </si>
  <si>
    <t>3235</t>
  </si>
  <si>
    <t>3224</t>
  </si>
  <si>
    <t>4262</t>
  </si>
  <si>
    <t>4227</t>
  </si>
  <si>
    <t>4224</t>
  </si>
  <si>
    <t>Oprema za održavanje i zaštitu</t>
  </si>
  <si>
    <t>4223</t>
  </si>
  <si>
    <t>Komunikacijska oprema</t>
  </si>
  <si>
    <t>4222</t>
  </si>
  <si>
    <t>3433</t>
  </si>
  <si>
    <t>3431</t>
  </si>
  <si>
    <t>3291</t>
  </si>
  <si>
    <t>Naknade troškova osobama izvan radnog odnosa</t>
  </si>
  <si>
    <t>3241</t>
  </si>
  <si>
    <t>3213</t>
  </si>
  <si>
    <t>3211</t>
  </si>
  <si>
    <t>OSTVARENJE/IZVRŠENJE 1.-6.2024.</t>
  </si>
  <si>
    <t>Program mjera za osiguranje ljudskih resursa</t>
  </si>
  <si>
    <t>Izradila:</t>
  </si>
  <si>
    <t>Savjetnik (voditeljica fin.računovdstvenih poslova)</t>
  </si>
  <si>
    <t>Lea Ibrišagić</t>
  </si>
  <si>
    <t xml:space="preserve">                                                                             Stanje na 30.06.2025.</t>
  </si>
  <si>
    <t>Izvještaj o stanju potraživanja i dospjelih obveza te o stanju potencijalnih obveza po osnovi sudskih sporova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</si>
</sst>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\ [$€-41A]"/>
    <numFmt numFmtId="165" formatCode="#,##0.00\ [$€-1];[Red]\-#,##0.00\ [$€-1]"/>
    <numFmt numFmtId="167" formatCode="[$-1041A]#,##0.00;\-#,##0.00"/>
    <numFmt numFmtId="169" formatCode="[$-1041A]#,##0.000;\-#,##0.000"/>
    <numFmt numFmtId="173" formatCode="0.000"/>
  </numFmts>
  <fonts count="30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b/>
      <i/>
      <sz val="10"/>
      <name val="Arial"/>
      <family val="2"/>
      <charset val="238"/>
    </font>
    <font>
      <b/>
      <sz val="11"/>
      <color indexed="8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i/>
      <sz val="10"/>
      <color indexed="8"/>
      <name val="Arial"/>
      <family val="2"/>
      <charset val="238"/>
    </font>
    <font>
      <i/>
      <sz val="10"/>
      <color theme="1"/>
      <name val="Arial"/>
      <family val="2"/>
      <charset val="238"/>
    </font>
    <font>
      <sz val="10"/>
      <color theme="1"/>
      <name val="Ar,"/>
      <charset val="238"/>
    </font>
    <font>
      <i/>
      <sz val="10"/>
      <color theme="1"/>
      <name val="Ar,"/>
      <charset val="238"/>
    </font>
    <font>
      <sz val="11"/>
      <color theme="1"/>
      <name val="Arial"/>
      <family val="2"/>
      <charset val="238"/>
    </font>
    <font>
      <sz val="10"/>
      <color indexed="17"/>
      <name val="Arial"/>
      <family val="2"/>
      <charset val="238"/>
    </font>
    <font>
      <sz val="10"/>
      <name val="Calibri"/>
      <family val="2"/>
      <charset val="238"/>
      <scheme val="minor"/>
    </font>
    <font>
      <b/>
      <sz val="9"/>
      <name val="Arial"/>
      <family val="2"/>
      <charset val="238"/>
    </font>
    <font>
      <b/>
      <sz val="9"/>
      <color indexed="8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80"/>
      </left>
      <right style="thin">
        <color rgb="FF000000"/>
      </right>
      <top style="thin">
        <color rgb="FFC0C0C0"/>
      </top>
      <bottom style="thin">
        <color rgb="FFC0C0C0"/>
      </bottom>
      <diagonal/>
    </border>
  </borders>
  <cellStyleXfs count="2">
    <xf numFmtId="0" fontId="0" fillId="0" borderId="0"/>
    <xf numFmtId="0" fontId="3" fillId="0" borderId="0"/>
  </cellStyleXfs>
  <cellXfs count="219">
    <xf numFmtId="0" fontId="0" fillId="0" borderId="0" xfId="0"/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1" fillId="0" borderId="5" xfId="0" applyFont="1" applyBorder="1" applyAlignment="1">
      <alignment horizontal="center" vertical="center"/>
    </xf>
    <xf numFmtId="0" fontId="11" fillId="2" borderId="3" xfId="0" applyFont="1" applyFill="1" applyBorder="1" applyAlignment="1">
      <alignment horizontal="left" vertical="center" wrapText="1"/>
    </xf>
    <xf numFmtId="0" fontId="9" fillId="2" borderId="3" xfId="0" quotePrefix="1" applyFont="1" applyFill="1" applyBorder="1" applyAlignment="1">
      <alignment horizontal="left" vertical="center"/>
    </xf>
    <xf numFmtId="0" fontId="10" fillId="2" borderId="3" xfId="0" quotePrefix="1" applyFont="1" applyFill="1" applyBorder="1" applyAlignment="1">
      <alignment horizontal="left" vertical="center"/>
    </xf>
    <xf numFmtId="0" fontId="11" fillId="2" borderId="3" xfId="0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 wrapText="1"/>
    </xf>
    <xf numFmtId="0" fontId="10" fillId="2" borderId="3" xfId="0" quotePrefix="1" applyFont="1" applyFill="1" applyBorder="1" applyAlignment="1">
      <alignment horizontal="left" vertical="center" wrapText="1"/>
    </xf>
    <xf numFmtId="0" fontId="7" fillId="0" borderId="0" xfId="0" quotePrefix="1" applyFont="1" applyAlignment="1">
      <alignment horizontal="left" wrapText="1"/>
    </xf>
    <xf numFmtId="0" fontId="8" fillId="0" borderId="0" xfId="0" applyFont="1" applyAlignment="1">
      <alignment wrapText="1"/>
    </xf>
    <xf numFmtId="3" fontId="5" fillId="0" borderId="0" xfId="0" applyNumberFormat="1" applyFont="1" applyAlignment="1">
      <alignment horizontal="right"/>
    </xf>
    <xf numFmtId="0" fontId="4" fillId="0" borderId="0" xfId="0" applyFont="1" applyAlignment="1">
      <alignment horizontal="center" vertical="center" wrapText="1"/>
    </xf>
    <xf numFmtId="0" fontId="3" fillId="0" borderId="0" xfId="0" applyFont="1"/>
    <xf numFmtId="0" fontId="13" fillId="0" borderId="5" xfId="0" applyFont="1" applyBorder="1" applyAlignment="1">
      <alignment horizontal="right" vertical="center"/>
    </xf>
    <xf numFmtId="0" fontId="11" fillId="3" borderId="1" xfId="0" applyFont="1" applyFill="1" applyBorder="1" applyAlignment="1">
      <alignment horizontal="left" vertical="center"/>
    </xf>
    <xf numFmtId="0" fontId="11" fillId="2" borderId="3" xfId="0" quotePrefix="1" applyFont="1" applyFill="1" applyBorder="1" applyAlignment="1">
      <alignment horizontal="left" vertical="center"/>
    </xf>
    <xf numFmtId="0" fontId="6" fillId="0" borderId="3" xfId="0" quotePrefix="1" applyFont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4" fillId="0" borderId="3" xfId="0" quotePrefix="1" applyFont="1" applyBorder="1" applyAlignment="1">
      <alignment horizontal="center" vertical="center" wrapText="1"/>
    </xf>
    <xf numFmtId="0" fontId="15" fillId="0" borderId="0" xfId="0" applyFont="1"/>
    <xf numFmtId="0" fontId="9" fillId="2" borderId="3" xfId="0" quotePrefix="1" applyFont="1" applyFill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9" fillId="3" borderId="2" xfId="0" applyFont="1" applyFill="1" applyBorder="1" applyAlignment="1">
      <alignment vertical="center"/>
    </xf>
    <xf numFmtId="0" fontId="12" fillId="0" borderId="0" xfId="0" applyFont="1" applyAlignment="1">
      <alignment wrapText="1"/>
    </xf>
    <xf numFmtId="0" fontId="0" fillId="3" borderId="0" xfId="0" applyFill="1"/>
    <xf numFmtId="0" fontId="6" fillId="3" borderId="3" xfId="0" applyFont="1" applyFill="1" applyBorder="1" applyAlignment="1">
      <alignment horizontal="center" vertical="center" wrapText="1"/>
    </xf>
    <xf numFmtId="4" fontId="18" fillId="0" borderId="3" xfId="0" applyNumberFormat="1" applyFont="1" applyBorder="1" applyAlignment="1">
      <alignment horizontal="center"/>
    </xf>
    <xf numFmtId="4" fontId="3" fillId="2" borderId="3" xfId="0" applyNumberFormat="1" applyFont="1" applyFill="1" applyBorder="1" applyAlignment="1">
      <alignment horizontal="center"/>
    </xf>
    <xf numFmtId="4" fontId="6" fillId="2" borderId="3" xfId="0" applyNumberFormat="1" applyFont="1" applyFill="1" applyBorder="1" applyAlignment="1">
      <alignment horizontal="center"/>
    </xf>
    <xf numFmtId="4" fontId="19" fillId="0" borderId="3" xfId="0" applyNumberFormat="1" applyFont="1" applyBorder="1" applyAlignment="1">
      <alignment horizontal="center"/>
    </xf>
    <xf numFmtId="4" fontId="3" fillId="3" borderId="3" xfId="0" applyNumberFormat="1" applyFont="1" applyFill="1" applyBorder="1" applyAlignment="1">
      <alignment horizontal="center"/>
    </xf>
    <xf numFmtId="4" fontId="3" fillId="0" borderId="3" xfId="0" applyNumberFormat="1" applyFont="1" applyBorder="1" applyAlignment="1">
      <alignment horizontal="center"/>
    </xf>
    <xf numFmtId="0" fontId="18" fillId="0" borderId="3" xfId="0" applyFont="1" applyBorder="1"/>
    <xf numFmtId="0" fontId="6" fillId="0" borderId="0" xfId="0" applyFont="1" applyAlignment="1">
      <alignment horizontal="center" vertical="center" wrapText="1"/>
    </xf>
    <xf numFmtId="0" fontId="20" fillId="0" borderId="0" xfId="0" applyFont="1"/>
    <xf numFmtId="0" fontId="10" fillId="2" borderId="3" xfId="0" applyFont="1" applyFill="1" applyBorder="1" applyAlignment="1">
      <alignment horizontal="left" vertical="center" wrapText="1"/>
    </xf>
    <xf numFmtId="4" fontId="21" fillId="2" borderId="3" xfId="0" applyNumberFormat="1" applyFont="1" applyFill="1" applyBorder="1" applyAlignment="1">
      <alignment horizontal="center"/>
    </xf>
    <xf numFmtId="0" fontId="18" fillId="0" borderId="0" xfId="0" applyFont="1"/>
    <xf numFmtId="4" fontId="18" fillId="0" borderId="0" xfId="0" applyNumberFormat="1" applyFont="1" applyAlignment="1">
      <alignment horizontal="center"/>
    </xf>
    <xf numFmtId="0" fontId="18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11" fillId="2" borderId="3" xfId="0" applyFont="1" applyFill="1" applyBorder="1" applyAlignment="1">
      <alignment horizontal="center" vertical="center" wrapText="1"/>
    </xf>
    <xf numFmtId="0" fontId="9" fillId="2" borderId="3" xfId="0" quotePrefix="1" applyFont="1" applyFill="1" applyBorder="1" applyAlignment="1">
      <alignment horizontal="center" vertical="center"/>
    </xf>
    <xf numFmtId="0" fontId="10" fillId="2" borderId="3" xfId="0" quotePrefix="1" applyFont="1" applyFill="1" applyBorder="1" applyAlignment="1">
      <alignment horizontal="center" vertical="center"/>
    </xf>
    <xf numFmtId="0" fontId="11" fillId="2" borderId="3" xfId="0" quotePrefix="1" applyFont="1" applyFill="1" applyBorder="1" applyAlignment="1">
      <alignment horizontal="center" vertical="center"/>
    </xf>
    <xf numFmtId="4" fontId="9" fillId="2" borderId="3" xfId="0" applyNumberFormat="1" applyFont="1" applyFill="1" applyBorder="1" applyAlignment="1">
      <alignment horizontal="center"/>
    </xf>
    <xf numFmtId="0" fontId="9" fillId="0" borderId="0" xfId="0" applyFont="1" applyAlignment="1">
      <alignment horizontal="left"/>
    </xf>
    <xf numFmtId="4" fontId="9" fillId="0" borderId="0" xfId="0" applyNumberFormat="1" applyFont="1" applyAlignment="1">
      <alignment horizontal="center"/>
    </xf>
    <xf numFmtId="4" fontId="19" fillId="2" borderId="3" xfId="0" applyNumberFormat="1" applyFont="1" applyFill="1" applyBorder="1" applyAlignment="1">
      <alignment horizontal="center"/>
    </xf>
    <xf numFmtId="4" fontId="22" fillId="2" borderId="3" xfId="0" applyNumberFormat="1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4" fontId="18" fillId="2" borderId="3" xfId="0" applyNumberFormat="1" applyFont="1" applyFill="1" applyBorder="1" applyAlignment="1">
      <alignment horizontal="center"/>
    </xf>
    <xf numFmtId="0" fontId="20" fillId="2" borderId="3" xfId="0" applyFont="1" applyFill="1" applyBorder="1"/>
    <xf numFmtId="0" fontId="24" fillId="2" borderId="3" xfId="0" applyFont="1" applyFill="1" applyBorder="1" applyAlignment="1">
      <alignment horizontal="left"/>
    </xf>
    <xf numFmtId="0" fontId="24" fillId="2" borderId="3" xfId="0" applyFont="1" applyFill="1" applyBorder="1" applyAlignment="1">
      <alignment horizontal="center"/>
    </xf>
    <xf numFmtId="0" fontId="24" fillId="2" borderId="3" xfId="0" applyFont="1" applyFill="1" applyBorder="1"/>
    <xf numFmtId="0" fontId="23" fillId="2" borderId="3" xfId="0" applyFont="1" applyFill="1" applyBorder="1"/>
    <xf numFmtId="0" fontId="18" fillId="2" borderId="3" xfId="0" applyFont="1" applyFill="1" applyBorder="1" applyAlignment="1">
      <alignment horizontal="center"/>
    </xf>
    <xf numFmtId="0" fontId="18" fillId="2" borderId="3" xfId="0" applyFont="1" applyFill="1" applyBorder="1"/>
    <xf numFmtId="0" fontId="22" fillId="2" borderId="3" xfId="0" applyFont="1" applyFill="1" applyBorder="1" applyAlignment="1">
      <alignment horizontal="left"/>
    </xf>
    <xf numFmtId="0" fontId="22" fillId="2" borderId="3" xfId="0" applyFont="1" applyFill="1" applyBorder="1" applyAlignment="1">
      <alignment horizontal="center"/>
    </xf>
    <xf numFmtId="0" fontId="22" fillId="2" borderId="3" xfId="0" applyFont="1" applyFill="1" applyBorder="1"/>
    <xf numFmtId="0" fontId="19" fillId="2" borderId="3" xfId="0" applyFont="1" applyFill="1" applyBorder="1" applyAlignment="1">
      <alignment horizontal="left"/>
    </xf>
    <xf numFmtId="0" fontId="19" fillId="2" borderId="3" xfId="0" applyFont="1" applyFill="1" applyBorder="1"/>
    <xf numFmtId="0" fontId="19" fillId="2" borderId="3" xfId="0" applyFont="1" applyFill="1" applyBorder="1" applyAlignment="1">
      <alignment horizontal="center"/>
    </xf>
    <xf numFmtId="0" fontId="18" fillId="2" borderId="3" xfId="0" applyFont="1" applyFill="1" applyBorder="1" applyAlignment="1">
      <alignment horizontal="left"/>
    </xf>
    <xf numFmtId="0" fontId="19" fillId="2" borderId="3" xfId="0" applyFont="1" applyFill="1" applyBorder="1" applyAlignment="1">
      <alignment wrapText="1"/>
    </xf>
    <xf numFmtId="0" fontId="18" fillId="2" borderId="3" xfId="0" applyFont="1" applyFill="1" applyBorder="1" applyAlignment="1">
      <alignment wrapText="1"/>
    </xf>
    <xf numFmtId="0" fontId="20" fillId="2" borderId="3" xfId="0" applyFont="1" applyFill="1" applyBorder="1" applyAlignment="1">
      <alignment horizontal="left"/>
    </xf>
    <xf numFmtId="0" fontId="13" fillId="2" borderId="3" xfId="0" applyFont="1" applyFill="1" applyBorder="1"/>
    <xf numFmtId="0" fontId="20" fillId="2" borderId="0" xfId="0" applyFont="1" applyFill="1"/>
    <xf numFmtId="0" fontId="10" fillId="2" borderId="3" xfId="0" applyFont="1" applyFill="1" applyBorder="1" applyAlignment="1">
      <alignment horizontal="center" vertical="center" wrapText="1"/>
    </xf>
    <xf numFmtId="0" fontId="16" fillId="2" borderId="3" xfId="0" quotePrefix="1" applyFont="1" applyFill="1" applyBorder="1" applyAlignment="1">
      <alignment horizontal="left" vertical="center"/>
    </xf>
    <xf numFmtId="0" fontId="11" fillId="2" borderId="3" xfId="0" quotePrefix="1" applyFont="1" applyFill="1" applyBorder="1" applyAlignment="1">
      <alignment horizontal="left" vertical="center" wrapText="1"/>
    </xf>
    <xf numFmtId="0" fontId="16" fillId="2" borderId="3" xfId="0" quotePrefix="1" applyFont="1" applyFill="1" applyBorder="1" applyAlignment="1">
      <alignment horizontal="center" vertical="center"/>
    </xf>
    <xf numFmtId="0" fontId="13" fillId="2" borderId="0" xfId="0" applyFont="1" applyFill="1"/>
    <xf numFmtId="0" fontId="9" fillId="2" borderId="3" xfId="0" applyFont="1" applyFill="1" applyBorder="1" applyAlignment="1">
      <alignment horizontal="left"/>
    </xf>
    <xf numFmtId="0" fontId="11" fillId="2" borderId="3" xfId="0" applyFont="1" applyFill="1" applyBorder="1" applyAlignment="1">
      <alignment horizontal="left"/>
    </xf>
    <xf numFmtId="4" fontId="11" fillId="2" borderId="3" xfId="0" applyNumberFormat="1" applyFont="1" applyFill="1" applyBorder="1" applyAlignment="1">
      <alignment horizontal="center"/>
    </xf>
    <xf numFmtId="0" fontId="9" fillId="2" borderId="3" xfId="0" applyFont="1" applyFill="1" applyBorder="1" applyAlignment="1">
      <alignment horizontal="left" wrapText="1"/>
    </xf>
    <xf numFmtId="0" fontId="6" fillId="3" borderId="1" xfId="0" applyFont="1" applyFill="1" applyBorder="1" applyAlignment="1">
      <alignment horizontal="left" vertical="center"/>
    </xf>
    <xf numFmtId="0" fontId="25" fillId="0" borderId="0" xfId="0" applyFont="1"/>
    <xf numFmtId="0" fontId="19" fillId="0" borderId="0" xfId="0" applyFont="1"/>
    <xf numFmtId="0" fontId="19" fillId="0" borderId="0" xfId="0" applyFont="1" applyAlignment="1">
      <alignment horizontal="center"/>
    </xf>
    <xf numFmtId="1" fontId="18" fillId="0" borderId="1" xfId="0" applyNumberFormat="1" applyFont="1" applyBorder="1" applyAlignment="1">
      <alignment horizontal="center"/>
    </xf>
    <xf numFmtId="0" fontId="18" fillId="0" borderId="6" xfId="0" applyFont="1" applyBorder="1" applyAlignment="1">
      <alignment horizontal="center"/>
    </xf>
    <xf numFmtId="0" fontId="18" fillId="0" borderId="7" xfId="0" applyFont="1" applyBorder="1" applyAlignment="1">
      <alignment horizontal="center"/>
    </xf>
    <xf numFmtId="0" fontId="18" fillId="0" borderId="8" xfId="0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18" fillId="0" borderId="9" xfId="0" applyFont="1" applyBorder="1" applyAlignment="1">
      <alignment horizontal="center"/>
    </xf>
    <xf numFmtId="0" fontId="18" fillId="0" borderId="5" xfId="0" applyFont="1" applyBorder="1" applyAlignment="1">
      <alignment horizontal="center"/>
    </xf>
    <xf numFmtId="0" fontId="18" fillId="0" borderId="10" xfId="0" applyFont="1" applyBorder="1" applyAlignment="1">
      <alignment horizontal="center"/>
    </xf>
    <xf numFmtId="164" fontId="18" fillId="0" borderId="2" xfId="0" applyNumberFormat="1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4" fontId="9" fillId="0" borderId="11" xfId="0" applyNumberFormat="1" applyFont="1" applyBorder="1" applyAlignment="1">
      <alignment horizontal="center" vertical="center" wrapText="1"/>
    </xf>
    <xf numFmtId="165" fontId="18" fillId="0" borderId="2" xfId="0" applyNumberFormat="1" applyFont="1" applyBorder="1" applyAlignment="1">
      <alignment horizontal="center"/>
    </xf>
    <xf numFmtId="4" fontId="6" fillId="0" borderId="3" xfId="0" applyNumberFormat="1" applyFont="1" applyBorder="1" applyAlignment="1">
      <alignment horizontal="center"/>
    </xf>
    <xf numFmtId="4" fontId="9" fillId="0" borderId="3" xfId="0" applyNumberFormat="1" applyFont="1" applyBorder="1" applyAlignment="1">
      <alignment horizontal="center"/>
    </xf>
    <xf numFmtId="4" fontId="11" fillId="0" borderId="3" xfId="0" applyNumberFormat="1" applyFont="1" applyBorder="1" applyAlignment="1">
      <alignment horizontal="center"/>
    </xf>
    <xf numFmtId="4" fontId="21" fillId="0" borderId="3" xfId="0" applyNumberFormat="1" applyFont="1" applyBorder="1" applyAlignment="1">
      <alignment horizontal="center"/>
    </xf>
    <xf numFmtId="4" fontId="22" fillId="0" borderId="3" xfId="0" applyNumberFormat="1" applyFont="1" applyBorder="1" applyAlignment="1">
      <alignment horizontal="center"/>
    </xf>
    <xf numFmtId="4" fontId="3" fillId="0" borderId="3" xfId="0" applyNumberFormat="1" applyFont="1" applyBorder="1" applyAlignment="1">
      <alignment horizontal="center" wrapText="1"/>
    </xf>
    <xf numFmtId="0" fontId="5" fillId="0" borderId="0" xfId="0" applyFont="1" applyAlignment="1">
      <alignment horizontal="center" vertical="center" wrapText="1"/>
    </xf>
    <xf numFmtId="0" fontId="11" fillId="0" borderId="1" xfId="0" quotePrefix="1" applyFont="1" applyBorder="1" applyAlignment="1">
      <alignment horizontal="left" vertical="center" wrapText="1"/>
    </xf>
    <xf numFmtId="0" fontId="9" fillId="0" borderId="2" xfId="0" applyFont="1" applyBorder="1" applyAlignment="1">
      <alignment vertical="center" wrapText="1"/>
    </xf>
    <xf numFmtId="0" fontId="11" fillId="0" borderId="1" xfId="0" quotePrefix="1" applyFont="1" applyBorder="1" applyAlignment="1">
      <alignment horizontal="left" vertical="center"/>
    </xf>
    <xf numFmtId="0" fontId="9" fillId="0" borderId="2" xfId="0" applyFont="1" applyBorder="1" applyAlignment="1">
      <alignment vertical="center"/>
    </xf>
    <xf numFmtId="0" fontId="14" fillId="0" borderId="3" xfId="0" quotePrefix="1" applyFont="1" applyBorder="1" applyAlignment="1">
      <alignment horizontal="center" wrapText="1"/>
    </xf>
    <xf numFmtId="0" fontId="14" fillId="0" borderId="1" xfId="0" quotePrefix="1" applyFont="1" applyBorder="1" applyAlignment="1">
      <alignment horizontal="center" wrapText="1"/>
    </xf>
    <xf numFmtId="0" fontId="11" fillId="3" borderId="1" xfId="0" applyFont="1" applyFill="1" applyBorder="1" applyAlignment="1">
      <alignment horizontal="left" vertical="center" wrapText="1"/>
    </xf>
    <xf numFmtId="0" fontId="9" fillId="3" borderId="2" xfId="0" applyFont="1" applyFill="1" applyBorder="1" applyAlignment="1">
      <alignment vertical="center" wrapText="1"/>
    </xf>
    <xf numFmtId="0" fontId="9" fillId="3" borderId="2" xfId="0" applyFont="1" applyFill="1" applyBorder="1" applyAlignment="1">
      <alignment vertical="center"/>
    </xf>
    <xf numFmtId="0" fontId="11" fillId="0" borderId="1" xfId="0" applyFont="1" applyBorder="1" applyAlignment="1">
      <alignment horizontal="left" vertical="center" wrapText="1"/>
    </xf>
    <xf numFmtId="0" fontId="17" fillId="0" borderId="5" xfId="0" applyFont="1" applyBorder="1" applyAlignment="1">
      <alignment horizontal="left" wrapText="1"/>
    </xf>
    <xf numFmtId="0" fontId="6" fillId="0" borderId="1" xfId="0" quotePrefix="1" applyFont="1" applyBorder="1" applyAlignment="1">
      <alignment horizontal="center" wrapText="1"/>
    </xf>
    <xf numFmtId="0" fontId="6" fillId="0" borderId="2" xfId="0" quotePrefix="1" applyFont="1" applyBorder="1" applyAlignment="1">
      <alignment horizontal="center" wrapText="1"/>
    </xf>
    <xf numFmtId="0" fontId="6" fillId="0" borderId="4" xfId="0" quotePrefix="1" applyFont="1" applyBorder="1" applyAlignment="1">
      <alignment horizontal="center" wrapText="1"/>
    </xf>
    <xf numFmtId="0" fontId="11" fillId="3" borderId="1" xfId="0" quotePrefix="1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horizontal="left" vertical="center" wrapText="1"/>
    </xf>
    <xf numFmtId="0" fontId="6" fillId="3" borderId="4" xfId="0" applyFont="1" applyFill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11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4" fontId="6" fillId="0" borderId="3" xfId="0" applyNumberFormat="1" applyFont="1" applyFill="1" applyBorder="1" applyAlignment="1">
      <alignment horizontal="center"/>
    </xf>
    <xf numFmtId="4" fontId="19" fillId="0" borderId="3" xfId="0" applyNumberFormat="1" applyFont="1" applyFill="1" applyBorder="1" applyAlignment="1">
      <alignment horizontal="center"/>
    </xf>
    <xf numFmtId="4" fontId="9" fillId="0" borderId="3" xfId="0" applyNumberFormat="1" applyFont="1" applyFill="1" applyBorder="1" applyAlignment="1">
      <alignment horizontal="center"/>
    </xf>
    <xf numFmtId="4" fontId="18" fillId="0" borderId="3" xfId="0" applyNumberFormat="1" applyFont="1" applyFill="1" applyBorder="1" applyAlignment="1">
      <alignment horizontal="center"/>
    </xf>
    <xf numFmtId="4" fontId="11" fillId="0" borderId="3" xfId="0" applyNumberFormat="1" applyFont="1" applyFill="1" applyBorder="1" applyAlignment="1">
      <alignment horizontal="center"/>
    </xf>
    <xf numFmtId="4" fontId="9" fillId="0" borderId="0" xfId="0" applyNumberFormat="1" applyFont="1" applyFill="1" applyAlignment="1">
      <alignment horizontal="center"/>
    </xf>
    <xf numFmtId="4" fontId="18" fillId="0" borderId="0" xfId="0" applyNumberFormat="1" applyFont="1" applyFill="1" applyAlignment="1">
      <alignment horizontal="center"/>
    </xf>
    <xf numFmtId="0" fontId="0" fillId="0" borderId="0" xfId="0" applyFill="1"/>
    <xf numFmtId="0" fontId="6" fillId="0" borderId="0" xfId="0" applyFont="1" applyFill="1" applyAlignment="1">
      <alignment horizontal="center" vertical="center" wrapText="1"/>
    </xf>
    <xf numFmtId="0" fontId="18" fillId="0" borderId="0" xfId="0" applyFont="1" applyFill="1"/>
    <xf numFmtId="2" fontId="6" fillId="3" borderId="2" xfId="0" applyNumberFormat="1" applyFont="1" applyFill="1" applyBorder="1" applyAlignment="1">
      <alignment horizontal="center" vertical="center" wrapText="1"/>
    </xf>
    <xf numFmtId="2" fontId="6" fillId="3" borderId="4" xfId="0" applyNumberFormat="1" applyFont="1" applyFill="1" applyBorder="1" applyAlignment="1">
      <alignment horizontal="center" vertical="center" wrapText="1"/>
    </xf>
    <xf numFmtId="0" fontId="20" fillId="0" borderId="0" xfId="0" applyFont="1" applyFill="1"/>
    <xf numFmtId="0" fontId="19" fillId="3" borderId="2" xfId="0" applyFont="1" applyFill="1" applyBorder="1" applyAlignment="1">
      <alignment horizontal="left"/>
    </xf>
    <xf numFmtId="0" fontId="3" fillId="0" borderId="0" xfId="0" applyFont="1" applyFill="1" applyAlignment="1">
      <alignment horizontal="center" vertical="center" wrapText="1"/>
    </xf>
    <xf numFmtId="0" fontId="9" fillId="0" borderId="1" xfId="0" applyFont="1" applyFill="1" applyBorder="1" applyAlignment="1" applyProtection="1">
      <alignment vertical="center" wrapText="1" readingOrder="1"/>
      <protection locked="0"/>
    </xf>
    <xf numFmtId="0" fontId="9" fillId="0" borderId="2" xfId="0" applyFont="1" applyFill="1" applyBorder="1" applyAlignment="1" applyProtection="1">
      <alignment vertical="center" wrapText="1" readingOrder="1"/>
      <protection locked="0"/>
    </xf>
    <xf numFmtId="167" fontId="9" fillId="0" borderId="2" xfId="0" applyNumberFormat="1" applyFont="1" applyFill="1" applyBorder="1" applyAlignment="1" applyProtection="1">
      <alignment horizontal="center" vertical="center" wrapText="1" readingOrder="1"/>
      <protection locked="0"/>
    </xf>
    <xf numFmtId="167" fontId="26" fillId="0" borderId="2" xfId="0" applyNumberFormat="1" applyFont="1" applyFill="1" applyBorder="1" applyAlignment="1" applyProtection="1">
      <alignment horizontal="center" vertical="center" wrapText="1" readingOrder="1"/>
      <protection locked="0"/>
    </xf>
    <xf numFmtId="167" fontId="9" fillId="4" borderId="2" xfId="0" applyNumberFormat="1" applyFont="1" applyFill="1" applyBorder="1" applyAlignment="1" applyProtection="1">
      <alignment horizontal="center" vertical="center" wrapText="1" readingOrder="1"/>
      <protection locked="0"/>
    </xf>
    <xf numFmtId="0" fontId="11" fillId="4" borderId="1" xfId="0" applyFont="1" applyFill="1" applyBorder="1" applyAlignment="1" applyProtection="1">
      <alignment vertical="center" wrapText="1" readingOrder="1"/>
      <protection locked="0"/>
    </xf>
    <xf numFmtId="0" fontId="11" fillId="4" borderId="2" xfId="0" applyFont="1" applyFill="1" applyBorder="1" applyAlignment="1" applyProtection="1">
      <alignment vertical="center" wrapText="1" readingOrder="1"/>
      <protection locked="0"/>
    </xf>
    <xf numFmtId="167" fontId="11" fillId="4" borderId="2" xfId="0" applyNumberFormat="1" applyFont="1" applyFill="1" applyBorder="1" applyAlignment="1" applyProtection="1">
      <alignment horizontal="center" vertical="center" wrapText="1" readingOrder="1"/>
      <protection locked="0"/>
    </xf>
    <xf numFmtId="0" fontId="20" fillId="0" borderId="0" xfId="0" applyFont="1" applyFill="1" applyAlignment="1">
      <alignment horizontal="center"/>
    </xf>
    <xf numFmtId="0" fontId="11" fillId="3" borderId="3" xfId="0" applyFont="1" applyFill="1" applyBorder="1" applyAlignment="1" applyProtection="1">
      <alignment vertical="center" wrapText="1" readingOrder="1"/>
      <protection locked="0"/>
    </xf>
    <xf numFmtId="167" fontId="11" fillId="3" borderId="3" xfId="0" applyNumberFormat="1" applyFont="1" applyFill="1" applyBorder="1" applyAlignment="1" applyProtection="1">
      <alignment horizontal="center" vertical="center" wrapText="1" readingOrder="1"/>
      <protection locked="0"/>
    </xf>
    <xf numFmtId="0" fontId="9" fillId="0" borderId="3" xfId="0" applyFont="1" applyFill="1" applyBorder="1" applyAlignment="1" applyProtection="1">
      <alignment vertical="center" wrapText="1" readingOrder="1"/>
      <protection locked="0"/>
    </xf>
    <xf numFmtId="167" fontId="9" fillId="0" borderId="3" xfId="0" applyNumberFormat="1" applyFont="1" applyFill="1" applyBorder="1" applyAlignment="1" applyProtection="1">
      <alignment horizontal="center" vertical="center" wrapText="1" readingOrder="1"/>
      <protection locked="0"/>
    </xf>
    <xf numFmtId="0" fontId="9" fillId="0" borderId="0" xfId="0" applyFont="1" applyFill="1" applyAlignment="1" applyProtection="1">
      <alignment vertical="center" wrapText="1" readingOrder="1"/>
      <protection locked="0"/>
    </xf>
    <xf numFmtId="167" fontId="9" fillId="0" borderId="0" xfId="0" applyNumberFormat="1" applyFont="1" applyFill="1" applyAlignment="1" applyProtection="1">
      <alignment horizontal="center" vertical="center" wrapText="1" readingOrder="1"/>
      <protection locked="0"/>
    </xf>
    <xf numFmtId="167" fontId="26" fillId="0" borderId="0" xfId="0" applyNumberFormat="1" applyFont="1" applyFill="1" applyAlignment="1" applyProtection="1">
      <alignment horizontal="center" vertical="center" wrapText="1" readingOrder="1"/>
      <protection locked="0"/>
    </xf>
    <xf numFmtId="0" fontId="26" fillId="0" borderId="0" xfId="0" applyFont="1" applyFill="1" applyAlignment="1" applyProtection="1">
      <alignment vertical="center" wrapText="1" readingOrder="1"/>
      <protection locked="0"/>
    </xf>
    <xf numFmtId="4" fontId="11" fillId="3" borderId="3" xfId="0" applyNumberFormat="1" applyFont="1" applyFill="1" applyBorder="1" applyAlignment="1" applyProtection="1">
      <alignment horizontal="center" vertical="center" wrapText="1" readingOrder="1"/>
      <protection locked="0"/>
    </xf>
    <xf numFmtId="4" fontId="9" fillId="0" borderId="3" xfId="0" applyNumberFormat="1" applyFont="1" applyFill="1" applyBorder="1" applyAlignment="1" applyProtection="1">
      <alignment horizontal="center" vertical="center" wrapText="1" readingOrder="1"/>
      <protection locked="0"/>
    </xf>
    <xf numFmtId="0" fontId="9" fillId="3" borderId="3" xfId="0" applyFont="1" applyFill="1" applyBorder="1" applyAlignment="1" applyProtection="1">
      <alignment vertical="center" wrapText="1" readingOrder="1"/>
      <protection locked="0"/>
    </xf>
    <xf numFmtId="167" fontId="9" fillId="3" borderId="3" xfId="0" applyNumberFormat="1" applyFont="1" applyFill="1" applyBorder="1" applyAlignment="1" applyProtection="1">
      <alignment horizontal="center" vertical="center" wrapText="1" readingOrder="1"/>
      <protection locked="0"/>
    </xf>
    <xf numFmtId="4" fontId="11" fillId="4" borderId="2" xfId="0" applyNumberFormat="1" applyFont="1" applyFill="1" applyBorder="1" applyAlignment="1" applyProtection="1">
      <alignment horizontal="center" vertical="center" wrapText="1" readingOrder="1"/>
      <protection locked="0"/>
    </xf>
    <xf numFmtId="4" fontId="9" fillId="0" borderId="0" xfId="0" applyNumberFormat="1" applyFont="1" applyFill="1" applyAlignment="1" applyProtection="1">
      <alignment horizontal="center" vertical="center" wrapText="1" readingOrder="1"/>
      <protection locked="0"/>
    </xf>
    <xf numFmtId="169" fontId="11" fillId="3" borderId="3" xfId="0" applyNumberFormat="1" applyFont="1" applyFill="1" applyBorder="1" applyAlignment="1" applyProtection="1">
      <alignment horizontal="center" vertical="center" wrapText="1" readingOrder="1"/>
      <protection locked="0"/>
    </xf>
    <xf numFmtId="169" fontId="9" fillId="0" borderId="3" xfId="0" applyNumberFormat="1" applyFont="1" applyFill="1" applyBorder="1" applyAlignment="1" applyProtection="1">
      <alignment horizontal="center" vertical="center" wrapText="1" readingOrder="1"/>
      <protection locked="0"/>
    </xf>
    <xf numFmtId="4" fontId="9" fillId="0" borderId="2" xfId="0" applyNumberFormat="1" applyFont="1" applyFill="1" applyBorder="1" applyAlignment="1" applyProtection="1">
      <alignment horizontal="center" vertical="center" wrapText="1" readingOrder="1"/>
      <protection locked="0"/>
    </xf>
    <xf numFmtId="4" fontId="9" fillId="3" borderId="3" xfId="0" applyNumberFormat="1" applyFont="1" applyFill="1" applyBorder="1" applyAlignment="1" applyProtection="1">
      <alignment horizontal="center" vertical="center" wrapText="1" readingOrder="1"/>
      <protection locked="0"/>
    </xf>
    <xf numFmtId="4" fontId="11" fillId="0" borderId="0" xfId="0" applyNumberFormat="1" applyFont="1" applyFill="1" applyAlignment="1" applyProtection="1">
      <alignment horizontal="center" vertical="center" wrapText="1" readingOrder="1"/>
      <protection locked="0"/>
    </xf>
    <xf numFmtId="0" fontId="9" fillId="0" borderId="3" xfId="0" applyFont="1" applyFill="1" applyBorder="1" applyAlignment="1" applyProtection="1">
      <alignment horizontal="left" vertical="center" wrapText="1" readingOrder="1"/>
      <protection locked="0"/>
    </xf>
    <xf numFmtId="0" fontId="9" fillId="0" borderId="0" xfId="0" applyFont="1" applyFill="1" applyAlignment="1" applyProtection="1">
      <alignment horizontal="center" vertical="center" wrapText="1" readingOrder="1"/>
      <protection locked="0"/>
    </xf>
    <xf numFmtId="0" fontId="29" fillId="3" borderId="1" xfId="0" applyFont="1" applyFill="1" applyBorder="1" applyAlignment="1">
      <alignment horizontal="center" vertical="center" wrapText="1"/>
    </xf>
    <xf numFmtId="0" fontId="29" fillId="3" borderId="2" xfId="0" applyFont="1" applyFill="1" applyBorder="1" applyAlignment="1">
      <alignment horizontal="center" vertical="center" wrapText="1"/>
    </xf>
    <xf numFmtId="0" fontId="29" fillId="3" borderId="3" xfId="0" applyFont="1" applyFill="1" applyBorder="1" applyAlignment="1">
      <alignment horizontal="center" vertical="center" wrapText="1"/>
    </xf>
    <xf numFmtId="0" fontId="28" fillId="3" borderId="3" xfId="0" applyFont="1" applyFill="1" applyBorder="1" applyAlignment="1" applyProtection="1">
      <alignment horizontal="center" vertical="center" wrapText="1" readingOrder="1"/>
      <protection locked="0"/>
    </xf>
    <xf numFmtId="0" fontId="28" fillId="3" borderId="3" xfId="0" applyFont="1" applyFill="1" applyBorder="1" applyAlignment="1" applyProtection="1">
      <alignment vertical="center" wrapText="1" readingOrder="1"/>
      <protection locked="0"/>
    </xf>
    <xf numFmtId="4" fontId="28" fillId="3" borderId="3" xfId="0" applyNumberFormat="1" applyFont="1" applyFill="1" applyBorder="1" applyAlignment="1" applyProtection="1">
      <alignment horizontal="center" vertical="center" wrapText="1" readingOrder="1"/>
      <protection locked="0"/>
    </xf>
    <xf numFmtId="167" fontId="28" fillId="3" borderId="3" xfId="0" applyNumberFormat="1" applyFont="1" applyFill="1" applyBorder="1" applyAlignment="1" applyProtection="1">
      <alignment horizontal="center" vertical="center" wrapText="1" readingOrder="1"/>
      <protection locked="0"/>
    </xf>
    <xf numFmtId="0" fontId="11" fillId="4" borderId="9" xfId="0" applyFont="1" applyFill="1" applyBorder="1" applyAlignment="1" applyProtection="1">
      <alignment vertical="center" wrapText="1" readingOrder="1"/>
      <protection locked="0"/>
    </xf>
    <xf numFmtId="0" fontId="11" fillId="4" borderId="5" xfId="0" applyFont="1" applyFill="1" applyBorder="1" applyAlignment="1" applyProtection="1">
      <alignment vertical="center" wrapText="1" readingOrder="1"/>
      <protection locked="0"/>
    </xf>
    <xf numFmtId="4" fontId="11" fillId="4" borderId="5" xfId="0" applyNumberFormat="1" applyFont="1" applyFill="1" applyBorder="1" applyAlignment="1" applyProtection="1">
      <alignment horizontal="center" vertical="center" wrapText="1" readingOrder="1"/>
      <protection locked="0"/>
    </xf>
    <xf numFmtId="169" fontId="11" fillId="4" borderId="5" xfId="0" applyNumberFormat="1" applyFont="1" applyFill="1" applyBorder="1" applyAlignment="1" applyProtection="1">
      <alignment horizontal="center" vertical="center" wrapText="1" readingOrder="1"/>
      <protection locked="0"/>
    </xf>
    <xf numFmtId="167" fontId="11" fillId="4" borderId="10" xfId="0" applyNumberFormat="1" applyFont="1" applyFill="1" applyBorder="1" applyAlignment="1">
      <alignment horizontal="center"/>
    </xf>
    <xf numFmtId="4" fontId="19" fillId="3" borderId="2" xfId="0" applyNumberFormat="1" applyFont="1" applyFill="1" applyBorder="1" applyAlignment="1">
      <alignment horizontal="center"/>
    </xf>
    <xf numFmtId="169" fontId="9" fillId="0" borderId="2" xfId="0" applyNumberFormat="1" applyFont="1" applyFill="1" applyBorder="1" applyAlignment="1" applyProtection="1">
      <alignment horizontal="center" vertical="center" wrapText="1" readingOrder="1"/>
      <protection locked="0"/>
    </xf>
    <xf numFmtId="169" fontId="27" fillId="0" borderId="4" xfId="0" applyNumberFormat="1" applyFont="1" applyBorder="1" applyAlignment="1">
      <alignment horizontal="center"/>
    </xf>
    <xf numFmtId="169" fontId="11" fillId="4" borderId="3" xfId="0" applyNumberFormat="1" applyFont="1" applyFill="1" applyBorder="1" applyAlignment="1" applyProtection="1">
      <alignment horizontal="center" vertical="center" wrapText="1" readingOrder="1"/>
      <protection locked="0"/>
    </xf>
    <xf numFmtId="167" fontId="11" fillId="4" borderId="3" xfId="0" applyNumberFormat="1" applyFont="1" applyFill="1" applyBorder="1" applyAlignment="1">
      <alignment horizontal="center"/>
    </xf>
    <xf numFmtId="167" fontId="11" fillId="3" borderId="3" xfId="0" applyNumberFormat="1" applyFont="1" applyFill="1" applyBorder="1" applyAlignment="1">
      <alignment horizontal="center"/>
    </xf>
    <xf numFmtId="167" fontId="9" fillId="0" borderId="3" xfId="0" applyNumberFormat="1" applyFont="1" applyFill="1" applyBorder="1" applyAlignment="1">
      <alignment horizontal="center"/>
    </xf>
    <xf numFmtId="167" fontId="9" fillId="4" borderId="4" xfId="0" applyNumberFormat="1" applyFont="1" applyFill="1" applyBorder="1" applyAlignment="1">
      <alignment horizontal="center"/>
    </xf>
    <xf numFmtId="167" fontId="9" fillId="3" borderId="2" xfId="0" applyNumberFormat="1" applyFont="1" applyFill="1" applyBorder="1" applyAlignment="1" applyProtection="1">
      <alignment horizontal="center" vertical="center" wrapText="1" readingOrder="1"/>
      <protection locked="0"/>
    </xf>
    <xf numFmtId="167" fontId="9" fillId="3" borderId="4" xfId="0" applyNumberFormat="1" applyFont="1" applyFill="1" applyBorder="1" applyAlignment="1">
      <alignment horizontal="center"/>
    </xf>
    <xf numFmtId="167" fontId="9" fillId="3" borderId="3" xfId="0" applyNumberFormat="1" applyFont="1" applyFill="1" applyBorder="1" applyAlignment="1">
      <alignment horizontal="center"/>
    </xf>
    <xf numFmtId="0" fontId="18" fillId="0" borderId="0" xfId="0" applyFont="1" applyFill="1" applyAlignment="1">
      <alignment horizontal="center"/>
    </xf>
    <xf numFmtId="0" fontId="20" fillId="0" borderId="4" xfId="0" applyFont="1" applyBorder="1" applyAlignment="1">
      <alignment horizontal="center"/>
    </xf>
    <xf numFmtId="0" fontId="19" fillId="4" borderId="4" xfId="0" applyFont="1" applyFill="1" applyBorder="1" applyAlignment="1">
      <alignment horizontal="center"/>
    </xf>
    <xf numFmtId="0" fontId="9" fillId="3" borderId="3" xfId="0" applyFont="1" applyFill="1" applyBorder="1" applyAlignment="1">
      <alignment horizontal="center"/>
    </xf>
    <xf numFmtId="2" fontId="9" fillId="0" borderId="3" xfId="0" applyNumberFormat="1" applyFont="1" applyBorder="1" applyAlignment="1">
      <alignment horizontal="center"/>
    </xf>
    <xf numFmtId="2" fontId="9" fillId="3" borderId="3" xfId="0" applyNumberFormat="1" applyFont="1" applyFill="1" applyBorder="1" applyAlignment="1">
      <alignment horizontal="center"/>
    </xf>
    <xf numFmtId="2" fontId="11" fillId="4" borderId="4" xfId="0" applyNumberFormat="1" applyFont="1" applyFill="1" applyBorder="1" applyAlignment="1">
      <alignment horizontal="center"/>
    </xf>
    <xf numFmtId="173" fontId="28" fillId="3" borderId="3" xfId="0" applyNumberFormat="1" applyFont="1" applyFill="1" applyBorder="1" applyAlignment="1">
      <alignment horizontal="center"/>
    </xf>
    <xf numFmtId="0" fontId="9" fillId="0" borderId="0" xfId="0" applyFont="1" applyFill="1" applyBorder="1" applyAlignment="1" applyProtection="1">
      <alignment vertical="center" wrapText="1" readingOrder="1"/>
      <protection locked="0"/>
    </xf>
    <xf numFmtId="4" fontId="9" fillId="0" borderId="0" xfId="0" applyNumberFormat="1" applyFont="1" applyFill="1" applyBorder="1" applyAlignment="1" applyProtection="1">
      <alignment horizontal="center" vertical="center" wrapText="1" readingOrder="1"/>
      <protection locked="0"/>
    </xf>
    <xf numFmtId="167" fontId="9" fillId="0" borderId="0" xfId="0" applyNumberFormat="1" applyFont="1" applyFill="1" applyBorder="1" applyAlignment="1" applyProtection="1">
      <alignment horizontal="center" vertical="center" wrapText="1" readingOrder="1"/>
      <protection locked="0"/>
    </xf>
    <xf numFmtId="2" fontId="9" fillId="0" borderId="0" xfId="0" applyNumberFormat="1" applyFont="1" applyBorder="1" applyAlignment="1">
      <alignment horizontal="center"/>
    </xf>
    <xf numFmtId="0" fontId="6" fillId="4" borderId="0" xfId="0" applyFont="1" applyFill="1" applyAlignment="1">
      <alignment horizontal="left" vertical="center"/>
    </xf>
    <xf numFmtId="0" fontId="18" fillId="4" borderId="0" xfId="0" applyFont="1" applyFill="1" applyAlignment="1">
      <alignment horizontal="center"/>
    </xf>
    <xf numFmtId="0" fontId="25" fillId="4" borderId="0" xfId="0" applyFont="1" applyFill="1"/>
  </cellXfs>
  <cellStyles count="2">
    <cellStyle name="Normalno" xfId="0" builtinId="0"/>
    <cellStyle name="Obično_List4" xfId="1" xr:uid="{13458647-63F0-4880-BDC9-8209BC46A7EC}"/>
  </cellStyles>
  <dxfs count="1">
    <dxf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P44"/>
  <sheetViews>
    <sheetView topLeftCell="A7" zoomScaleNormal="100" workbookViewId="0">
      <selection activeCell="K27" sqref="K27"/>
    </sheetView>
  </sheetViews>
  <sheetFormatPr defaultRowHeight="15"/>
  <cols>
    <col min="5" max="5" width="15.42578125" customWidth="1"/>
    <col min="6" max="6" width="24.28515625" customWidth="1"/>
    <col min="7" max="7" width="19.5703125" customWidth="1"/>
    <col min="8" max="8" width="19.42578125" customWidth="1"/>
    <col min="9" max="9" width="23.7109375" customWidth="1"/>
    <col min="10" max="10" width="13.140625" customWidth="1"/>
    <col min="11" max="11" width="11.5703125" customWidth="1"/>
  </cols>
  <sheetData>
    <row r="1" spans="1:11">
      <c r="A1" t="s">
        <v>161</v>
      </c>
    </row>
    <row r="2" spans="1:11">
      <c r="A2" t="s">
        <v>162</v>
      </c>
    </row>
    <row r="3" spans="1:11">
      <c r="A3" t="s">
        <v>163</v>
      </c>
    </row>
    <row r="4" spans="1:11" ht="8.25" customHeight="1"/>
    <row r="5" spans="1:11" ht="42" customHeight="1">
      <c r="A5" s="106" t="s">
        <v>157</v>
      </c>
      <c r="B5" s="106"/>
      <c r="C5" s="106"/>
      <c r="D5" s="106"/>
      <c r="E5" s="106"/>
      <c r="F5" s="106"/>
      <c r="G5" s="106"/>
      <c r="H5" s="106"/>
      <c r="I5" s="106"/>
      <c r="J5" s="106"/>
      <c r="K5" s="106"/>
    </row>
    <row r="6" spans="1:11" ht="15.75" customHeight="1">
      <c r="A6" s="106" t="s">
        <v>8</v>
      </c>
      <c r="B6" s="106"/>
      <c r="C6" s="106"/>
      <c r="D6" s="106"/>
      <c r="E6" s="106"/>
      <c r="F6" s="106"/>
      <c r="G6" s="106"/>
      <c r="H6" s="106"/>
      <c r="I6" s="106"/>
      <c r="J6" s="106"/>
      <c r="K6" s="106"/>
    </row>
    <row r="7" spans="1:11" ht="18" customHeight="1">
      <c r="A7" s="106" t="s">
        <v>33</v>
      </c>
      <c r="B7" s="106"/>
      <c r="C7" s="106"/>
      <c r="D7" s="106"/>
      <c r="E7" s="106"/>
      <c r="F7" s="106"/>
      <c r="G7" s="106"/>
      <c r="H7" s="106"/>
      <c r="I7" s="106"/>
      <c r="J7" s="106"/>
      <c r="K7" s="106"/>
    </row>
    <row r="8" spans="1:11" ht="13.5" customHeight="1">
      <c r="A8" s="24"/>
      <c r="B8" s="26"/>
      <c r="C8" s="26"/>
      <c r="D8" s="26"/>
      <c r="E8" s="26"/>
      <c r="F8" s="26"/>
      <c r="G8" s="26"/>
      <c r="H8" s="26"/>
      <c r="I8" s="26"/>
      <c r="J8" s="26"/>
    </row>
    <row r="9" spans="1:11">
      <c r="A9" s="117" t="s">
        <v>34</v>
      </c>
      <c r="B9" s="117"/>
      <c r="C9" s="117"/>
      <c r="D9" s="117"/>
      <c r="E9" s="117"/>
      <c r="F9" s="4"/>
      <c r="G9" s="4"/>
      <c r="H9" s="4"/>
      <c r="I9" s="4"/>
      <c r="J9" s="16"/>
    </row>
    <row r="10" spans="1:11" ht="38.25">
      <c r="A10" s="118" t="s">
        <v>6</v>
      </c>
      <c r="B10" s="119"/>
      <c r="C10" s="119"/>
      <c r="D10" s="119"/>
      <c r="E10" s="120"/>
      <c r="F10" s="19" t="s">
        <v>141</v>
      </c>
      <c r="G10" s="1" t="s">
        <v>159</v>
      </c>
      <c r="H10" s="1" t="s">
        <v>160</v>
      </c>
      <c r="I10" s="19" t="s">
        <v>158</v>
      </c>
      <c r="J10" s="1" t="s">
        <v>10</v>
      </c>
      <c r="K10" s="1" t="s">
        <v>25</v>
      </c>
    </row>
    <row r="11" spans="1:11" s="22" customFormat="1" ht="11.25">
      <c r="A11" s="111">
        <v>1</v>
      </c>
      <c r="B11" s="111"/>
      <c r="C11" s="111"/>
      <c r="D11" s="111"/>
      <c r="E11" s="112"/>
      <c r="F11" s="21">
        <v>2</v>
      </c>
      <c r="G11" s="20">
        <v>3</v>
      </c>
      <c r="H11" s="20">
        <v>4</v>
      </c>
      <c r="I11" s="20">
        <v>5</v>
      </c>
      <c r="J11" s="20" t="s">
        <v>12</v>
      </c>
      <c r="K11" s="20" t="s">
        <v>134</v>
      </c>
    </row>
    <row r="12" spans="1:11">
      <c r="A12" s="113" t="s">
        <v>0</v>
      </c>
      <c r="B12" s="114"/>
      <c r="C12" s="114"/>
      <c r="D12" s="114"/>
      <c r="E12" s="115"/>
      <c r="F12" s="33">
        <f>F13</f>
        <v>1365785.49</v>
      </c>
      <c r="G12" s="33">
        <f t="shared" ref="G12" si="0">G13</f>
        <v>3412194.97</v>
      </c>
      <c r="H12" s="33">
        <v>0</v>
      </c>
      <c r="I12" s="33">
        <f>I13</f>
        <v>1487909.12</v>
      </c>
      <c r="J12" s="33">
        <f>I12/F12*100</f>
        <v>108.94164060858489</v>
      </c>
      <c r="K12" s="33">
        <f>I12/G12*100</f>
        <v>43.605630190586673</v>
      </c>
    </row>
    <row r="13" spans="1:11">
      <c r="A13" s="116" t="s">
        <v>26</v>
      </c>
      <c r="B13" s="108"/>
      <c r="C13" s="108"/>
      <c r="D13" s="108"/>
      <c r="E13" s="110"/>
      <c r="F13" s="34">
        <v>1365785.49</v>
      </c>
      <c r="G13" s="34">
        <v>3412194.97</v>
      </c>
      <c r="H13" s="34">
        <v>0</v>
      </c>
      <c r="I13" s="34">
        <v>1487909.12</v>
      </c>
      <c r="J13" s="30">
        <f>I13/F13*100</f>
        <v>108.94164060858489</v>
      </c>
      <c r="K13" s="34">
        <f>I13/G13*100</f>
        <v>43.605630190586673</v>
      </c>
    </row>
    <row r="14" spans="1:11">
      <c r="A14" s="109" t="s">
        <v>31</v>
      </c>
      <c r="B14" s="110"/>
      <c r="C14" s="110"/>
      <c r="D14" s="110"/>
      <c r="E14" s="110"/>
      <c r="F14" s="34"/>
      <c r="G14" s="34"/>
      <c r="H14" s="34"/>
      <c r="I14" s="34"/>
      <c r="J14" s="30"/>
      <c r="K14" s="34"/>
    </row>
    <row r="15" spans="1:11">
      <c r="A15" s="17" t="s">
        <v>1</v>
      </c>
      <c r="B15" s="25"/>
      <c r="C15" s="25"/>
      <c r="D15" s="25"/>
      <c r="E15" s="25"/>
      <c r="F15" s="33">
        <f>F16+F17</f>
        <v>1400935.3599999999</v>
      </c>
      <c r="G15" s="33">
        <f t="shared" ref="G15:H15" si="1">G16+G17</f>
        <v>3412194.97</v>
      </c>
      <c r="H15" s="33">
        <f t="shared" si="1"/>
        <v>0</v>
      </c>
      <c r="I15" s="33">
        <f>I16+I17</f>
        <v>1761363.01</v>
      </c>
      <c r="J15" s="33">
        <f>I15/F15*100</f>
        <v>125.72764313693961</v>
      </c>
      <c r="K15" s="33">
        <f>I15/G15*100</f>
        <v>51.619647338030042</v>
      </c>
    </row>
    <row r="16" spans="1:11">
      <c r="A16" s="107" t="s">
        <v>27</v>
      </c>
      <c r="B16" s="108"/>
      <c r="C16" s="108"/>
      <c r="D16" s="108"/>
      <c r="E16" s="108"/>
      <c r="F16" s="34">
        <v>1393644.68</v>
      </c>
      <c r="G16" s="34">
        <v>3364563.97</v>
      </c>
      <c r="H16" s="34">
        <v>0</v>
      </c>
      <c r="I16" s="34">
        <v>1758792.91</v>
      </c>
      <c r="J16" s="30">
        <f>I16/F16*100</f>
        <v>126.20095604282722</v>
      </c>
      <c r="K16" s="30">
        <f>I16/G16*100</f>
        <v>52.2740220035109</v>
      </c>
    </row>
    <row r="17" spans="1:42">
      <c r="A17" s="109" t="s">
        <v>28</v>
      </c>
      <c r="B17" s="110"/>
      <c r="C17" s="110"/>
      <c r="D17" s="110"/>
      <c r="E17" s="110"/>
      <c r="F17" s="34">
        <v>7290.68</v>
      </c>
      <c r="G17" s="34">
        <v>47631</v>
      </c>
      <c r="H17" s="34">
        <v>0</v>
      </c>
      <c r="I17" s="34">
        <v>2570.1</v>
      </c>
      <c r="J17" s="30">
        <f>I17/F17*100</f>
        <v>35.251855793972574</v>
      </c>
      <c r="K17" s="30">
        <f>I17/G17*100</f>
        <v>5.3958556402343012</v>
      </c>
    </row>
    <row r="18" spans="1:42">
      <c r="A18" s="121" t="s">
        <v>36</v>
      </c>
      <c r="B18" s="114"/>
      <c r="C18" s="114"/>
      <c r="D18" s="114"/>
      <c r="E18" s="114"/>
      <c r="F18" s="33">
        <f>F12-F15</f>
        <v>-35149.869999999879</v>
      </c>
      <c r="G18" s="33">
        <v>0</v>
      </c>
      <c r="H18" s="33">
        <f t="shared" ref="H18" si="2">H12-H15</f>
        <v>0</v>
      </c>
      <c r="I18" s="33">
        <f>I12-I15</f>
        <v>-273453.8899999999</v>
      </c>
      <c r="J18" s="33">
        <f>I18/F18*100</f>
        <v>777.96557995805063</v>
      </c>
      <c r="K18" s="33">
        <v>0</v>
      </c>
    </row>
    <row r="19" spans="1:42" ht="18">
      <c r="A19" s="2"/>
      <c r="B19" s="14"/>
      <c r="C19" s="14"/>
      <c r="D19" s="14"/>
      <c r="E19" s="14"/>
      <c r="F19" s="14"/>
      <c r="G19" s="14"/>
      <c r="H19" s="15"/>
      <c r="I19" s="15"/>
      <c r="J19" s="15"/>
      <c r="K19" s="15"/>
    </row>
    <row r="20" spans="1:42" ht="18" customHeight="1">
      <c r="A20" s="117" t="s">
        <v>37</v>
      </c>
      <c r="B20" s="117"/>
      <c r="C20" s="117"/>
      <c r="D20" s="117"/>
      <c r="E20" s="117"/>
      <c r="F20" s="14"/>
      <c r="G20" s="14"/>
      <c r="H20" s="15"/>
      <c r="I20" s="15"/>
      <c r="J20" s="15"/>
      <c r="K20" s="15"/>
    </row>
    <row r="21" spans="1:42" ht="38.25">
      <c r="A21" s="118" t="s">
        <v>6</v>
      </c>
      <c r="B21" s="119"/>
      <c r="C21" s="119"/>
      <c r="D21" s="119"/>
      <c r="E21" s="120"/>
      <c r="F21" s="19" t="s">
        <v>35</v>
      </c>
      <c r="G21" s="1" t="s">
        <v>140</v>
      </c>
      <c r="H21" s="1" t="s">
        <v>142</v>
      </c>
      <c r="I21" s="19" t="s">
        <v>141</v>
      </c>
      <c r="J21" s="1" t="s">
        <v>10</v>
      </c>
      <c r="K21" s="1" t="s">
        <v>25</v>
      </c>
    </row>
    <row r="22" spans="1:42" s="22" customFormat="1">
      <c r="A22" s="111">
        <v>1</v>
      </c>
      <c r="B22" s="111"/>
      <c r="C22" s="111"/>
      <c r="D22" s="111"/>
      <c r="E22" s="112"/>
      <c r="F22" s="21">
        <v>2</v>
      </c>
      <c r="G22" s="20">
        <v>3</v>
      </c>
      <c r="H22" s="20">
        <v>4</v>
      </c>
      <c r="I22" s="20">
        <v>5</v>
      </c>
      <c r="J22" s="20" t="s">
        <v>12</v>
      </c>
      <c r="K22" s="20" t="s">
        <v>134</v>
      </c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</row>
    <row r="23" spans="1:42" ht="15.75" customHeight="1">
      <c r="A23" s="116" t="s">
        <v>29</v>
      </c>
      <c r="B23" s="125"/>
      <c r="C23" s="125"/>
      <c r="D23" s="125"/>
      <c r="E23" s="126"/>
      <c r="F23" s="34"/>
      <c r="G23" s="34"/>
      <c r="H23" s="34"/>
      <c r="I23" s="34"/>
      <c r="J23" s="34"/>
      <c r="K23" s="34"/>
    </row>
    <row r="24" spans="1:42" ht="23.25" customHeight="1">
      <c r="A24" s="116" t="s">
        <v>30</v>
      </c>
      <c r="B24" s="108"/>
      <c r="C24" s="108"/>
      <c r="D24" s="108"/>
      <c r="E24" s="108"/>
      <c r="F24" s="34"/>
      <c r="G24" s="34"/>
      <c r="H24" s="34"/>
      <c r="I24" s="34"/>
      <c r="J24" s="34"/>
      <c r="K24" s="34"/>
    </row>
    <row r="25" spans="1:42" s="27" customFormat="1" ht="15" customHeight="1">
      <c r="A25" s="122" t="s">
        <v>32</v>
      </c>
      <c r="B25" s="123"/>
      <c r="C25" s="123"/>
      <c r="D25" s="123"/>
      <c r="E25" s="124"/>
      <c r="F25" s="33"/>
      <c r="G25" s="33"/>
      <c r="H25" s="33"/>
      <c r="I25" s="33"/>
      <c r="J25" s="33"/>
      <c r="K25" s="33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</row>
    <row r="26" spans="1:42" s="27" customFormat="1" ht="15" customHeight="1">
      <c r="A26" s="122" t="s">
        <v>38</v>
      </c>
      <c r="B26" s="123"/>
      <c r="C26" s="123"/>
      <c r="D26" s="123"/>
      <c r="E26" s="124"/>
      <c r="F26" s="33">
        <v>9025.83</v>
      </c>
      <c r="G26" s="33">
        <v>4937.97</v>
      </c>
      <c r="H26" s="33"/>
      <c r="I26" s="33">
        <v>4937.97</v>
      </c>
      <c r="J26" s="33">
        <f>I26/F26*100</f>
        <v>54.709317591844744</v>
      </c>
      <c r="K26" s="33">
        <f>I26/G26*100</f>
        <v>100</v>
      </c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</row>
    <row r="27" spans="1:42">
      <c r="A27" s="121" t="s">
        <v>39</v>
      </c>
      <c r="B27" s="114"/>
      <c r="C27" s="114"/>
      <c r="D27" s="114"/>
      <c r="E27" s="114"/>
      <c r="F27" s="33">
        <f>F18+F26</f>
        <v>-26124.039999999877</v>
      </c>
      <c r="G27" s="33">
        <f>G18+G26</f>
        <v>4937.97</v>
      </c>
      <c r="H27" s="33"/>
      <c r="I27" s="33">
        <f>I18+I26</f>
        <v>-268515.91999999993</v>
      </c>
      <c r="J27" s="33">
        <f>I27/F27*100</f>
        <v>1027.8499037668032</v>
      </c>
      <c r="K27" s="33">
        <f>I27/G27*100</f>
        <v>-5437.7794923824958</v>
      </c>
    </row>
    <row r="28" spans="1:42" ht="15.75">
      <c r="A28" s="11"/>
      <c r="B28" s="12"/>
      <c r="C28" s="12"/>
      <c r="D28" s="12"/>
      <c r="E28" s="12"/>
      <c r="F28" s="13"/>
      <c r="G28" s="13"/>
      <c r="H28" s="13"/>
      <c r="I28" s="13"/>
      <c r="J28" s="13"/>
    </row>
    <row r="29" spans="1:42" ht="15" customHeight="1">
      <c r="A29" s="127" t="s">
        <v>135</v>
      </c>
      <c r="B29" s="127"/>
      <c r="C29" s="127"/>
      <c r="D29" s="127"/>
      <c r="E29" s="127"/>
      <c r="F29" s="127"/>
      <c r="G29" s="127"/>
      <c r="H29" s="127"/>
      <c r="I29" s="127"/>
      <c r="J29" s="127"/>
      <c r="K29" s="127"/>
    </row>
    <row r="30" spans="1:42">
      <c r="A30" s="127" t="s">
        <v>136</v>
      </c>
      <c r="B30" s="127"/>
      <c r="C30" s="127"/>
      <c r="D30" s="127"/>
      <c r="E30" s="127"/>
      <c r="F30" s="127"/>
      <c r="G30" s="127"/>
      <c r="H30" s="127"/>
      <c r="I30" s="127"/>
      <c r="J30" s="127"/>
      <c r="K30" s="127"/>
    </row>
    <row r="31" spans="1:42" ht="15" customHeight="1">
      <c r="A31" s="127" t="s">
        <v>137</v>
      </c>
      <c r="B31" s="127"/>
      <c r="C31" s="127"/>
      <c r="D31" s="127"/>
      <c r="E31" s="127"/>
      <c r="F31" s="127"/>
      <c r="G31" s="127"/>
      <c r="H31" s="127"/>
      <c r="I31" s="127"/>
      <c r="J31" s="127"/>
      <c r="K31" s="127"/>
    </row>
    <row r="32" spans="1:42" ht="36.75" customHeight="1">
      <c r="A32" s="127" t="s">
        <v>138</v>
      </c>
      <c r="B32" s="127"/>
      <c r="C32" s="127"/>
      <c r="D32" s="127"/>
      <c r="E32" s="127"/>
      <c r="F32" s="127"/>
      <c r="G32" s="127"/>
      <c r="H32" s="127"/>
      <c r="I32" s="127"/>
      <c r="J32" s="127"/>
      <c r="K32" s="127"/>
    </row>
    <row r="33" spans="1:11">
      <c r="A33" s="127"/>
      <c r="B33" s="127"/>
      <c r="C33" s="127"/>
      <c r="D33" s="127"/>
      <c r="E33" s="127"/>
      <c r="F33" s="127"/>
      <c r="G33" s="127"/>
      <c r="H33" s="127"/>
      <c r="I33" s="127"/>
      <c r="J33" s="127"/>
      <c r="K33" s="127"/>
    </row>
    <row r="34" spans="1:11" ht="15" customHeight="1">
      <c r="A34" s="128" t="s">
        <v>139</v>
      </c>
      <c r="B34" s="128"/>
      <c r="C34" s="128"/>
      <c r="D34" s="128"/>
      <c r="E34" s="128"/>
      <c r="F34" s="128"/>
      <c r="G34" s="128"/>
      <c r="H34" s="128"/>
      <c r="I34" s="128"/>
      <c r="J34" s="128"/>
      <c r="K34" s="128"/>
    </row>
    <row r="35" spans="1:11">
      <c r="A35" s="128"/>
      <c r="B35" s="128"/>
      <c r="C35" s="128"/>
      <c r="D35" s="128"/>
      <c r="E35" s="128"/>
      <c r="F35" s="128"/>
      <c r="G35" s="128"/>
      <c r="H35" s="128"/>
      <c r="I35" s="128"/>
      <c r="J35" s="128"/>
      <c r="K35" s="128"/>
    </row>
    <row r="38" spans="1:11">
      <c r="A38" s="127"/>
      <c r="B38" s="127"/>
      <c r="C38" s="127"/>
      <c r="D38" s="127"/>
      <c r="E38" s="127"/>
      <c r="F38" s="127"/>
      <c r="G38" s="127"/>
      <c r="H38" s="127"/>
      <c r="I38" s="127"/>
      <c r="J38" s="127"/>
      <c r="K38" s="127"/>
    </row>
    <row r="39" spans="1:11">
      <c r="A39" s="127"/>
      <c r="B39" s="127"/>
      <c r="C39" s="127"/>
      <c r="D39" s="127"/>
      <c r="E39" s="127"/>
      <c r="F39" s="127"/>
      <c r="G39" s="127"/>
      <c r="H39" s="127"/>
      <c r="I39" s="127"/>
      <c r="J39" s="127"/>
      <c r="K39" s="127"/>
    </row>
    <row r="40" spans="1:11">
      <c r="A40" s="127"/>
      <c r="B40" s="127"/>
      <c r="C40" s="127"/>
      <c r="D40" s="127"/>
      <c r="E40" s="127"/>
      <c r="F40" s="127"/>
      <c r="G40" s="127"/>
      <c r="H40" s="127"/>
      <c r="I40" s="127"/>
      <c r="J40" s="127"/>
      <c r="K40" s="127"/>
    </row>
    <row r="41" spans="1:11">
      <c r="A41" s="127"/>
      <c r="B41" s="127"/>
      <c r="C41" s="127"/>
      <c r="D41" s="127"/>
      <c r="E41" s="127"/>
      <c r="F41" s="127"/>
      <c r="G41" s="127"/>
      <c r="H41" s="127"/>
      <c r="I41" s="127"/>
      <c r="J41" s="127"/>
      <c r="K41" s="127"/>
    </row>
    <row r="42" spans="1:11">
      <c r="A42" s="127"/>
      <c r="B42" s="127"/>
      <c r="C42" s="127"/>
      <c r="D42" s="127"/>
      <c r="E42" s="127"/>
      <c r="F42" s="127"/>
      <c r="G42" s="127"/>
      <c r="H42" s="127"/>
      <c r="I42" s="127"/>
      <c r="J42" s="127"/>
      <c r="K42" s="127"/>
    </row>
    <row r="43" spans="1:11">
      <c r="A43" s="128"/>
      <c r="B43" s="128"/>
      <c r="C43" s="128"/>
      <c r="D43" s="128"/>
      <c r="E43" s="128"/>
      <c r="F43" s="128"/>
      <c r="G43" s="128"/>
      <c r="H43" s="128"/>
      <c r="I43" s="128"/>
      <c r="J43" s="128"/>
      <c r="K43" s="128"/>
    </row>
    <row r="44" spans="1:11">
      <c r="A44" s="128"/>
      <c r="B44" s="128"/>
      <c r="C44" s="128"/>
      <c r="D44" s="128"/>
      <c r="E44" s="128"/>
      <c r="F44" s="128"/>
      <c r="G44" s="128"/>
      <c r="H44" s="128"/>
      <c r="I44" s="128"/>
      <c r="J44" s="128"/>
      <c r="K44" s="128"/>
    </row>
  </sheetData>
  <mergeCells count="30">
    <mergeCell ref="A40:K40"/>
    <mergeCell ref="A41:K42"/>
    <mergeCell ref="A43:K44"/>
    <mergeCell ref="A38:K38"/>
    <mergeCell ref="A39:K39"/>
    <mergeCell ref="A31:K31"/>
    <mergeCell ref="A32:K33"/>
    <mergeCell ref="A34:K35"/>
    <mergeCell ref="A29:K29"/>
    <mergeCell ref="A30:K30"/>
    <mergeCell ref="A20:E20"/>
    <mergeCell ref="A18:E18"/>
    <mergeCell ref="A27:E27"/>
    <mergeCell ref="A26:E26"/>
    <mergeCell ref="A21:E21"/>
    <mergeCell ref="A22:E22"/>
    <mergeCell ref="A24:E24"/>
    <mergeCell ref="A25:E25"/>
    <mergeCell ref="A23:E23"/>
    <mergeCell ref="A5:K5"/>
    <mergeCell ref="A6:K6"/>
    <mergeCell ref="A7:K7"/>
    <mergeCell ref="A16:E16"/>
    <mergeCell ref="A17:E17"/>
    <mergeCell ref="A11:E11"/>
    <mergeCell ref="A12:E12"/>
    <mergeCell ref="A13:E13"/>
    <mergeCell ref="A9:E9"/>
    <mergeCell ref="A10:E10"/>
    <mergeCell ref="A14:E14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02"/>
  <sheetViews>
    <sheetView topLeftCell="A76" zoomScale="95" zoomScaleNormal="95" workbookViewId="0">
      <selection activeCell="K98" sqref="K98"/>
    </sheetView>
  </sheetViews>
  <sheetFormatPr defaultRowHeight="12.75"/>
  <cols>
    <col min="1" max="1" width="4.42578125" style="37" customWidth="1"/>
    <col min="2" max="2" width="5" style="37" customWidth="1"/>
    <col min="3" max="3" width="4.5703125" style="37" customWidth="1"/>
    <col min="4" max="4" width="5.42578125" style="43" customWidth="1"/>
    <col min="5" max="5" width="44.7109375" style="37" customWidth="1"/>
    <col min="6" max="6" width="25.28515625" style="37" customWidth="1"/>
    <col min="7" max="7" width="22.42578125" style="37" customWidth="1"/>
    <col min="8" max="8" width="19.85546875" style="37" customWidth="1"/>
    <col min="9" max="9" width="25.5703125" style="37" customWidth="1"/>
    <col min="10" max="10" width="10.85546875" style="40" customWidth="1"/>
    <col min="11" max="11" width="10.140625" style="40" customWidth="1"/>
    <col min="12" max="16384" width="9.140625" style="37"/>
  </cols>
  <sheetData>
    <row r="1" spans="1:11" ht="15.75" customHeight="1">
      <c r="A1" s="132" t="s">
        <v>8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</row>
    <row r="2" spans="1:11" ht="7.5" customHeight="1">
      <c r="A2" s="36"/>
      <c r="B2" s="36"/>
      <c r="C2" s="36"/>
      <c r="D2" s="36"/>
      <c r="E2" s="36"/>
      <c r="F2" s="36"/>
      <c r="G2" s="36"/>
      <c r="H2" s="36"/>
      <c r="I2" s="3"/>
      <c r="J2" s="3"/>
    </row>
    <row r="3" spans="1:11" ht="18" customHeight="1">
      <c r="A3" s="132" t="s">
        <v>40</v>
      </c>
      <c r="B3" s="132"/>
      <c r="C3" s="132"/>
      <c r="D3" s="132"/>
      <c r="E3" s="132"/>
      <c r="F3" s="132"/>
      <c r="G3" s="132"/>
      <c r="H3" s="132"/>
      <c r="I3" s="132"/>
      <c r="J3" s="132"/>
      <c r="K3" s="132"/>
    </row>
    <row r="4" spans="1:11" ht="15.75" customHeight="1">
      <c r="A4" s="132" t="s">
        <v>11</v>
      </c>
      <c r="B4" s="132"/>
      <c r="C4" s="132"/>
      <c r="D4" s="132"/>
      <c r="E4" s="132"/>
      <c r="F4" s="132"/>
      <c r="G4" s="132"/>
      <c r="H4" s="132"/>
      <c r="I4" s="132"/>
      <c r="J4" s="132"/>
      <c r="K4" s="132"/>
    </row>
    <row r="5" spans="1:11" ht="6" customHeight="1">
      <c r="A5" s="36"/>
      <c r="B5" s="36"/>
      <c r="C5" s="36"/>
      <c r="D5" s="36"/>
      <c r="E5" s="36"/>
      <c r="F5" s="36"/>
      <c r="G5" s="36"/>
      <c r="H5" s="36"/>
      <c r="I5" s="3"/>
      <c r="J5" s="3"/>
    </row>
    <row r="6" spans="1:11" ht="25.5">
      <c r="A6" s="129" t="s">
        <v>6</v>
      </c>
      <c r="B6" s="130"/>
      <c r="C6" s="130"/>
      <c r="D6" s="130"/>
      <c r="E6" s="131"/>
      <c r="F6" s="28" t="s">
        <v>141</v>
      </c>
      <c r="G6" s="28" t="s">
        <v>159</v>
      </c>
      <c r="H6" s="28" t="s">
        <v>160</v>
      </c>
      <c r="I6" s="28" t="s">
        <v>158</v>
      </c>
      <c r="J6" s="28" t="s">
        <v>10</v>
      </c>
      <c r="K6" s="28" t="s">
        <v>25</v>
      </c>
    </row>
    <row r="7" spans="1:11" ht="16.5" customHeight="1">
      <c r="A7" s="129">
        <v>1</v>
      </c>
      <c r="B7" s="130"/>
      <c r="C7" s="130"/>
      <c r="D7" s="130"/>
      <c r="E7" s="131"/>
      <c r="F7" s="28">
        <v>2</v>
      </c>
      <c r="G7" s="28">
        <v>3</v>
      </c>
      <c r="H7" s="28">
        <v>4</v>
      </c>
      <c r="I7" s="28">
        <v>5</v>
      </c>
      <c r="J7" s="28" t="s">
        <v>12</v>
      </c>
      <c r="K7" s="28" t="s">
        <v>134</v>
      </c>
    </row>
    <row r="8" spans="1:11">
      <c r="A8" s="5"/>
      <c r="B8" s="5"/>
      <c r="C8" s="5"/>
      <c r="D8" s="44"/>
      <c r="E8" s="5" t="s">
        <v>13</v>
      </c>
      <c r="F8" s="31">
        <f>F9</f>
        <v>1365785.49</v>
      </c>
      <c r="G8" s="100">
        <f t="shared" ref="G8:H8" si="0">G9</f>
        <v>3412194.9699999997</v>
      </c>
      <c r="H8" s="100">
        <f t="shared" si="0"/>
        <v>0</v>
      </c>
      <c r="I8" s="100">
        <f>I9</f>
        <v>1487909.12</v>
      </c>
      <c r="J8" s="32">
        <f>I8/F8*100</f>
        <v>108.94164060858489</v>
      </c>
      <c r="K8" s="32">
        <f>I8/G8*100</f>
        <v>43.605630190586687</v>
      </c>
    </row>
    <row r="9" spans="1:11" ht="15.75" customHeight="1">
      <c r="A9" s="5">
        <v>6</v>
      </c>
      <c r="B9" s="5"/>
      <c r="C9" s="5"/>
      <c r="D9" s="44"/>
      <c r="E9" s="5" t="s">
        <v>2</v>
      </c>
      <c r="F9" s="31">
        <f>F10+F15+F18+F21+F26+F31</f>
        <v>1365785.49</v>
      </c>
      <c r="G9" s="100">
        <f>G10+G15+G18+G21+G26+G31</f>
        <v>3412194.9699999997</v>
      </c>
      <c r="H9" s="100">
        <f>H10+H15+H18+H21+H26+H31</f>
        <v>0</v>
      </c>
      <c r="I9" s="100">
        <f>I10+I15+I18+I21+I26+I31</f>
        <v>1487909.12</v>
      </c>
      <c r="J9" s="32">
        <f t="shared" ref="J9:J28" si="1">I9/F9*100</f>
        <v>108.94164060858489</v>
      </c>
      <c r="K9" s="32">
        <f t="shared" ref="K9:K29" si="2">I9/G9*100</f>
        <v>43.605630190586687</v>
      </c>
    </row>
    <row r="10" spans="1:11" s="74" customFormat="1" ht="25.5">
      <c r="A10" s="5"/>
      <c r="B10" s="5">
        <v>63</v>
      </c>
      <c r="C10" s="5"/>
      <c r="D10" s="44"/>
      <c r="E10" s="5" t="s">
        <v>14</v>
      </c>
      <c r="F10" s="31">
        <f>F11</f>
        <v>104869</v>
      </c>
      <c r="G10" s="100">
        <f>G11</f>
        <v>314610</v>
      </c>
      <c r="H10" s="100">
        <f t="shared" ref="H10" si="3">H12+H14</f>
        <v>0</v>
      </c>
      <c r="I10" s="100">
        <f>I11</f>
        <v>159231</v>
      </c>
      <c r="J10" s="32">
        <f t="shared" si="1"/>
        <v>151.83800741877963</v>
      </c>
      <c r="K10" s="32">
        <f>I10/G10*100</f>
        <v>50.612186516639646</v>
      </c>
    </row>
    <row r="11" spans="1:11" s="74" customFormat="1" ht="25.5">
      <c r="A11" s="5"/>
      <c r="B11" s="5"/>
      <c r="C11" s="38">
        <v>636</v>
      </c>
      <c r="D11" s="75"/>
      <c r="E11" s="38" t="s">
        <v>47</v>
      </c>
      <c r="F11" s="39">
        <f>F12</f>
        <v>104869</v>
      </c>
      <c r="G11" s="103">
        <v>314610</v>
      </c>
      <c r="H11" s="103">
        <f t="shared" ref="H11" si="4">H12</f>
        <v>0</v>
      </c>
      <c r="I11" s="103">
        <f>I12</f>
        <v>159231</v>
      </c>
      <c r="J11" s="29">
        <f t="shared" si="1"/>
        <v>151.83800741877963</v>
      </c>
      <c r="K11" s="29">
        <f t="shared" si="2"/>
        <v>50.612186516639646</v>
      </c>
    </row>
    <row r="12" spans="1:11" s="74" customFormat="1" ht="25.5">
      <c r="A12" s="6"/>
      <c r="B12" s="6"/>
      <c r="C12" s="6"/>
      <c r="D12" s="45">
        <v>6361</v>
      </c>
      <c r="E12" s="23" t="s">
        <v>41</v>
      </c>
      <c r="F12" s="55">
        <v>104869</v>
      </c>
      <c r="G12" s="34">
        <v>0</v>
      </c>
      <c r="H12" s="34">
        <v>0</v>
      </c>
      <c r="I12" s="29">
        <v>159231</v>
      </c>
      <c r="J12" s="29">
        <f t="shared" si="1"/>
        <v>151.83800741877963</v>
      </c>
      <c r="K12" s="29">
        <v>0</v>
      </c>
    </row>
    <row r="13" spans="1:11" s="74" customFormat="1">
      <c r="A13" s="6"/>
      <c r="B13" s="6"/>
      <c r="C13" s="7">
        <v>638</v>
      </c>
      <c r="D13" s="46"/>
      <c r="E13" s="10" t="s">
        <v>48</v>
      </c>
      <c r="F13" s="39">
        <v>0</v>
      </c>
      <c r="G13" s="103">
        <v>0</v>
      </c>
      <c r="H13" s="103">
        <f t="shared" ref="H13" si="5">H14</f>
        <v>0</v>
      </c>
      <c r="I13" s="103">
        <v>0</v>
      </c>
      <c r="J13" s="29">
        <v>0</v>
      </c>
      <c r="K13" s="29">
        <v>0</v>
      </c>
    </row>
    <row r="14" spans="1:11" s="74" customFormat="1">
      <c r="A14" s="6"/>
      <c r="B14" s="6"/>
      <c r="C14" s="7"/>
      <c r="D14" s="45">
        <v>6381</v>
      </c>
      <c r="E14" s="6" t="s">
        <v>42</v>
      </c>
      <c r="F14" s="39">
        <v>0</v>
      </c>
      <c r="G14" s="34">
        <v>0</v>
      </c>
      <c r="H14" s="34">
        <v>0</v>
      </c>
      <c r="I14" s="103">
        <v>0</v>
      </c>
      <c r="J14" s="29">
        <v>0</v>
      </c>
      <c r="K14" s="29">
        <v>0</v>
      </c>
    </row>
    <row r="15" spans="1:11" s="74" customFormat="1">
      <c r="A15" s="6"/>
      <c r="B15" s="18">
        <v>64</v>
      </c>
      <c r="C15" s="76"/>
      <c r="D15" s="47"/>
      <c r="E15" s="18" t="s">
        <v>43</v>
      </c>
      <c r="F15" s="39">
        <v>0</v>
      </c>
      <c r="G15" s="100">
        <f t="shared" ref="G15:H15" si="6">G17</f>
        <v>0</v>
      </c>
      <c r="H15" s="100">
        <f t="shared" si="6"/>
        <v>0</v>
      </c>
      <c r="I15" s="103">
        <v>0</v>
      </c>
      <c r="J15" s="29">
        <v>0</v>
      </c>
      <c r="K15" s="29">
        <v>0</v>
      </c>
    </row>
    <row r="16" spans="1:11" s="74" customFormat="1">
      <c r="A16" s="6"/>
      <c r="B16" s="18"/>
      <c r="C16" s="7">
        <v>641</v>
      </c>
      <c r="D16" s="46"/>
      <c r="E16" s="7" t="s">
        <v>49</v>
      </c>
      <c r="F16" s="39">
        <v>0</v>
      </c>
      <c r="G16" s="103">
        <v>0</v>
      </c>
      <c r="H16" s="103">
        <v>0</v>
      </c>
      <c r="I16" s="103">
        <v>0</v>
      </c>
      <c r="J16" s="29">
        <v>0</v>
      </c>
      <c r="K16" s="29">
        <v>0</v>
      </c>
    </row>
    <row r="17" spans="1:11" s="74" customFormat="1">
      <c r="A17" s="6"/>
      <c r="B17" s="6"/>
      <c r="C17" s="7"/>
      <c r="D17" s="45">
        <v>6412</v>
      </c>
      <c r="E17" s="6" t="s">
        <v>44</v>
      </c>
      <c r="F17" s="39">
        <v>0</v>
      </c>
      <c r="G17" s="34">
        <v>0</v>
      </c>
      <c r="H17" s="34">
        <v>0</v>
      </c>
      <c r="I17" s="103">
        <v>0</v>
      </c>
      <c r="J17" s="29">
        <v>0</v>
      </c>
      <c r="K17" s="29">
        <v>0</v>
      </c>
    </row>
    <row r="18" spans="1:11" s="74" customFormat="1" ht="38.25">
      <c r="A18" s="6"/>
      <c r="B18" s="18">
        <v>65</v>
      </c>
      <c r="C18" s="76"/>
      <c r="D18" s="47"/>
      <c r="E18" s="77" t="s">
        <v>45</v>
      </c>
      <c r="F18" s="31">
        <f>F19</f>
        <v>558891.31000000006</v>
      </c>
      <c r="G18" s="100">
        <f>G19</f>
        <v>1238749.97</v>
      </c>
      <c r="H18" s="100">
        <f>H19</f>
        <v>0</v>
      </c>
      <c r="I18" s="100">
        <f>I19</f>
        <v>560978.26</v>
      </c>
      <c r="J18" s="32">
        <f t="shared" si="1"/>
        <v>100.37340891916891</v>
      </c>
      <c r="K18" s="32">
        <f t="shared" si="2"/>
        <v>45.285834396427873</v>
      </c>
    </row>
    <row r="19" spans="1:11" s="74" customFormat="1">
      <c r="A19" s="6"/>
      <c r="B19" s="18"/>
      <c r="C19" s="7">
        <v>652</v>
      </c>
      <c r="D19" s="46"/>
      <c r="E19" s="10" t="s">
        <v>50</v>
      </c>
      <c r="F19" s="39">
        <f>F20</f>
        <v>558891.31000000006</v>
      </c>
      <c r="G19" s="103">
        <f>G20</f>
        <v>1238749.97</v>
      </c>
      <c r="H19" s="103">
        <f t="shared" ref="H19" si="7">H20</f>
        <v>0</v>
      </c>
      <c r="I19" s="103">
        <f>I20</f>
        <v>560978.26</v>
      </c>
      <c r="J19" s="29">
        <f t="shared" si="1"/>
        <v>100.37340891916891</v>
      </c>
      <c r="K19" s="29">
        <f t="shared" si="2"/>
        <v>45.285834396427873</v>
      </c>
    </row>
    <row r="20" spans="1:11" s="74" customFormat="1">
      <c r="A20" s="6"/>
      <c r="B20" s="6"/>
      <c r="C20" s="7"/>
      <c r="D20" s="45">
        <v>6526</v>
      </c>
      <c r="E20" s="6" t="s">
        <v>46</v>
      </c>
      <c r="F20" s="55">
        <v>558891.31000000006</v>
      </c>
      <c r="G20" s="34">
        <v>1238749.97</v>
      </c>
      <c r="H20" s="34">
        <v>0</v>
      </c>
      <c r="I20" s="29">
        <v>560978.26</v>
      </c>
      <c r="J20" s="29">
        <f t="shared" si="1"/>
        <v>100.37340891916891</v>
      </c>
      <c r="K20" s="29">
        <v>0</v>
      </c>
    </row>
    <row r="21" spans="1:11" s="74" customFormat="1" ht="25.5">
      <c r="A21" s="6"/>
      <c r="B21" s="18">
        <v>66</v>
      </c>
      <c r="C21" s="76"/>
      <c r="D21" s="78"/>
      <c r="E21" s="5" t="s">
        <v>52</v>
      </c>
      <c r="F21" s="31">
        <f>F22</f>
        <v>14246.74</v>
      </c>
      <c r="G21" s="100">
        <f t="shared" ref="G21:H21" si="8">G22</f>
        <v>0</v>
      </c>
      <c r="H21" s="100">
        <f t="shared" si="8"/>
        <v>0</v>
      </c>
      <c r="I21" s="100">
        <f>I22+I24</f>
        <v>2432.15</v>
      </c>
      <c r="J21" s="32">
        <v>0</v>
      </c>
      <c r="K21" s="32">
        <v>0</v>
      </c>
    </row>
    <row r="22" spans="1:11" s="74" customFormat="1" ht="25.5">
      <c r="A22" s="6"/>
      <c r="B22" s="18"/>
      <c r="C22" s="7">
        <v>661</v>
      </c>
      <c r="D22" s="46"/>
      <c r="E22" s="38" t="s">
        <v>15</v>
      </c>
      <c r="F22" s="39">
        <f>F23+F25</f>
        <v>14246.74</v>
      </c>
      <c r="G22" s="103">
        <f t="shared" ref="G22:H22" si="9">G23</f>
        <v>0</v>
      </c>
      <c r="H22" s="103">
        <f t="shared" si="9"/>
        <v>0</v>
      </c>
      <c r="I22" s="103">
        <f>I23</f>
        <v>940.2</v>
      </c>
      <c r="J22" s="29">
        <v>0</v>
      </c>
      <c r="K22" s="29">
        <v>0</v>
      </c>
    </row>
    <row r="23" spans="1:11" s="74" customFormat="1">
      <c r="A23" s="6"/>
      <c r="B23" s="18"/>
      <c r="C23" s="6"/>
      <c r="D23" s="45">
        <v>6615</v>
      </c>
      <c r="E23" s="9" t="s">
        <v>51</v>
      </c>
      <c r="F23" s="55">
        <v>8243.25</v>
      </c>
      <c r="G23" s="34">
        <v>0</v>
      </c>
      <c r="H23" s="34">
        <v>0</v>
      </c>
      <c r="I23" s="29">
        <v>940.2</v>
      </c>
      <c r="J23" s="29">
        <v>0</v>
      </c>
      <c r="K23" s="29">
        <v>0</v>
      </c>
    </row>
    <row r="24" spans="1:11" s="74" customFormat="1" ht="25.5">
      <c r="A24" s="6"/>
      <c r="B24" s="18"/>
      <c r="C24" s="6">
        <v>663</v>
      </c>
      <c r="D24" s="45"/>
      <c r="E24" s="38" t="s">
        <v>165</v>
      </c>
      <c r="F24" s="55"/>
      <c r="G24" s="34"/>
      <c r="H24" s="34"/>
      <c r="I24" s="104">
        <f>I25</f>
        <v>1491.95</v>
      </c>
      <c r="J24" s="29"/>
      <c r="K24" s="29"/>
    </row>
    <row r="25" spans="1:11" s="74" customFormat="1">
      <c r="A25" s="6"/>
      <c r="B25" s="18"/>
      <c r="C25" s="6"/>
      <c r="D25" s="45">
        <v>6631</v>
      </c>
      <c r="E25" s="9" t="s">
        <v>143</v>
      </c>
      <c r="F25" s="55">
        <v>6003.49</v>
      </c>
      <c r="G25" s="34">
        <v>0</v>
      </c>
      <c r="H25" s="34">
        <v>0</v>
      </c>
      <c r="I25" s="29">
        <v>1491.95</v>
      </c>
      <c r="J25" s="29"/>
      <c r="K25" s="29"/>
    </row>
    <row r="26" spans="1:11" s="79" customFormat="1">
      <c r="A26" s="18"/>
      <c r="B26" s="18">
        <v>67</v>
      </c>
      <c r="C26" s="76"/>
      <c r="D26" s="78"/>
      <c r="E26" s="5" t="s">
        <v>53</v>
      </c>
      <c r="F26" s="31">
        <f>F27</f>
        <v>687653.78</v>
      </c>
      <c r="G26" s="100">
        <f>G27</f>
        <v>1858835</v>
      </c>
      <c r="H26" s="100">
        <f t="shared" ref="H26" si="10">H27</f>
        <v>0</v>
      </c>
      <c r="I26" s="100">
        <f>I27</f>
        <v>765267.71</v>
      </c>
      <c r="J26" s="32">
        <f t="shared" si="1"/>
        <v>111.28677428341918</v>
      </c>
      <c r="K26" s="32">
        <f t="shared" si="2"/>
        <v>41.16921136087926</v>
      </c>
    </row>
    <row r="27" spans="1:11" s="74" customFormat="1" ht="25.5">
      <c r="A27" s="6"/>
      <c r="B27" s="6"/>
      <c r="C27" s="7">
        <v>671</v>
      </c>
      <c r="D27" s="46"/>
      <c r="E27" s="10" t="s">
        <v>54</v>
      </c>
      <c r="F27" s="39">
        <f>F28+F29</f>
        <v>687653.78</v>
      </c>
      <c r="G27" s="103">
        <f>G28+G29</f>
        <v>1858835</v>
      </c>
      <c r="H27" s="103">
        <v>0</v>
      </c>
      <c r="I27" s="103">
        <f>I28+I29</f>
        <v>765267.71</v>
      </c>
      <c r="J27" s="29">
        <f t="shared" si="1"/>
        <v>111.28677428341918</v>
      </c>
      <c r="K27" s="29">
        <f t="shared" si="2"/>
        <v>41.16921136087926</v>
      </c>
    </row>
    <row r="28" spans="1:11" s="74" customFormat="1" ht="25.5">
      <c r="A28" s="6"/>
      <c r="B28" s="6"/>
      <c r="C28" s="6"/>
      <c r="D28" s="45">
        <v>6711</v>
      </c>
      <c r="E28" s="23" t="s">
        <v>55</v>
      </c>
      <c r="F28" s="55">
        <v>685558.38</v>
      </c>
      <c r="G28" s="34">
        <v>1811204</v>
      </c>
      <c r="H28" s="34">
        <v>0</v>
      </c>
      <c r="I28" s="29">
        <v>762697.71</v>
      </c>
      <c r="J28" s="29">
        <f t="shared" si="1"/>
        <v>111.25204391783525</v>
      </c>
      <c r="K28" s="29">
        <f t="shared" si="2"/>
        <v>42.109983745618933</v>
      </c>
    </row>
    <row r="29" spans="1:11" s="74" customFormat="1" ht="25.5">
      <c r="A29" s="6"/>
      <c r="B29" s="6"/>
      <c r="C29" s="6"/>
      <c r="D29" s="45">
        <v>6712</v>
      </c>
      <c r="E29" s="23" t="s">
        <v>56</v>
      </c>
      <c r="F29" s="55">
        <v>2095.4</v>
      </c>
      <c r="G29" s="34">
        <v>47631</v>
      </c>
      <c r="H29" s="34">
        <v>0</v>
      </c>
      <c r="I29" s="29">
        <v>2570</v>
      </c>
      <c r="J29" s="29">
        <v>0</v>
      </c>
      <c r="K29" s="29">
        <f t="shared" si="2"/>
        <v>5.3956456929310743</v>
      </c>
    </row>
    <row r="30" spans="1:11" s="74" customFormat="1" ht="25.5">
      <c r="A30" s="6"/>
      <c r="B30" s="6"/>
      <c r="C30" s="6"/>
      <c r="D30" s="45">
        <v>6714</v>
      </c>
      <c r="E30" s="23" t="s">
        <v>57</v>
      </c>
      <c r="F30" s="55">
        <v>0</v>
      </c>
      <c r="G30" s="34">
        <v>0</v>
      </c>
      <c r="H30" s="34">
        <v>0</v>
      </c>
      <c r="I30" s="29">
        <v>0</v>
      </c>
      <c r="J30" s="29">
        <v>0</v>
      </c>
      <c r="K30" s="29">
        <v>0</v>
      </c>
    </row>
    <row r="31" spans="1:11" s="74" customFormat="1">
      <c r="A31" s="6"/>
      <c r="B31" s="18">
        <v>68</v>
      </c>
      <c r="C31" s="18"/>
      <c r="D31" s="47"/>
      <c r="E31" s="77" t="s">
        <v>58</v>
      </c>
      <c r="F31" s="31">
        <f>F32</f>
        <v>124.66</v>
      </c>
      <c r="G31" s="100">
        <f t="shared" ref="G31:H31" si="11">G32</f>
        <v>0</v>
      </c>
      <c r="H31" s="100">
        <f t="shared" si="11"/>
        <v>0</v>
      </c>
      <c r="I31" s="100">
        <f>I32</f>
        <v>0</v>
      </c>
      <c r="J31" s="32">
        <v>0</v>
      </c>
      <c r="K31" s="32">
        <v>0</v>
      </c>
    </row>
    <row r="32" spans="1:11" s="74" customFormat="1">
      <c r="A32" s="6"/>
      <c r="B32" s="6"/>
      <c r="C32" s="7">
        <v>681</v>
      </c>
      <c r="D32" s="46"/>
      <c r="E32" s="10" t="s">
        <v>59</v>
      </c>
      <c r="F32" s="52">
        <f>F33</f>
        <v>124.66</v>
      </c>
      <c r="G32" s="103">
        <v>0</v>
      </c>
      <c r="H32" s="103">
        <v>0</v>
      </c>
      <c r="I32" s="104">
        <v>0</v>
      </c>
      <c r="J32" s="29">
        <v>0</v>
      </c>
      <c r="K32" s="29">
        <v>0</v>
      </c>
    </row>
    <row r="33" spans="1:11" s="74" customFormat="1">
      <c r="A33" s="6"/>
      <c r="B33" s="6"/>
      <c r="C33" s="6"/>
      <c r="D33" s="45">
        <v>6819</v>
      </c>
      <c r="E33" s="23" t="s">
        <v>60</v>
      </c>
      <c r="F33" s="55">
        <v>124.66</v>
      </c>
      <c r="G33" s="34">
        <v>0</v>
      </c>
      <c r="H33" s="34">
        <v>0</v>
      </c>
      <c r="I33" s="29">
        <v>0</v>
      </c>
      <c r="J33" s="29">
        <v>0</v>
      </c>
      <c r="K33" s="29">
        <v>0</v>
      </c>
    </row>
    <row r="34" spans="1:11" ht="15.75" customHeight="1"/>
    <row r="35" spans="1:11" ht="25.5">
      <c r="A35" s="129" t="s">
        <v>6</v>
      </c>
      <c r="B35" s="130"/>
      <c r="C35" s="130"/>
      <c r="D35" s="130"/>
      <c r="E35" s="131"/>
      <c r="F35" s="28" t="s">
        <v>141</v>
      </c>
      <c r="G35" s="28" t="s">
        <v>159</v>
      </c>
      <c r="H35" s="28" t="s">
        <v>160</v>
      </c>
      <c r="I35" s="28" t="s">
        <v>158</v>
      </c>
      <c r="J35" s="28" t="s">
        <v>10</v>
      </c>
      <c r="K35" s="28" t="s">
        <v>25</v>
      </c>
    </row>
    <row r="36" spans="1:11" ht="12.75" customHeight="1">
      <c r="A36" s="129">
        <v>1</v>
      </c>
      <c r="B36" s="130"/>
      <c r="C36" s="130"/>
      <c r="D36" s="130"/>
      <c r="E36" s="131"/>
      <c r="F36" s="28">
        <v>2</v>
      </c>
      <c r="G36" s="28">
        <v>3</v>
      </c>
      <c r="H36" s="28">
        <v>4</v>
      </c>
      <c r="I36" s="28">
        <v>5</v>
      </c>
      <c r="J36" s="28" t="s">
        <v>12</v>
      </c>
      <c r="K36" s="28" t="s">
        <v>134</v>
      </c>
    </row>
    <row r="37" spans="1:11">
      <c r="A37" s="5"/>
      <c r="B37" s="5"/>
      <c r="C37" s="5"/>
      <c r="D37" s="44"/>
      <c r="E37" s="5" t="s">
        <v>7</v>
      </c>
      <c r="F37" s="32">
        <f>F38+F87</f>
        <v>1400935.26</v>
      </c>
      <c r="G37" s="100">
        <f t="shared" ref="G37:H37" si="12">G38+G87</f>
        <v>3412194.9699999997</v>
      </c>
      <c r="H37" s="100">
        <f t="shared" si="12"/>
        <v>0</v>
      </c>
      <c r="I37" s="32">
        <f>I38+I87</f>
        <v>1761363.0099999998</v>
      </c>
      <c r="J37" s="32">
        <f>I37/F37*100</f>
        <v>125.72765211149013</v>
      </c>
      <c r="K37" s="32">
        <f>I37/G37*100</f>
        <v>51.619647338030042</v>
      </c>
    </row>
    <row r="38" spans="1:11">
      <c r="A38" s="5">
        <v>3</v>
      </c>
      <c r="B38" s="5"/>
      <c r="C38" s="5"/>
      <c r="D38" s="44"/>
      <c r="E38" s="5" t="s">
        <v>3</v>
      </c>
      <c r="F38" s="32">
        <f>F39+F49+F80+F84</f>
        <v>1393644.58</v>
      </c>
      <c r="G38" s="100">
        <f>G39+G49+G80+G84</f>
        <v>3364563.9699999997</v>
      </c>
      <c r="H38" s="100">
        <f t="shared" ref="G38:H38" si="13">H39+H49+H80+H84</f>
        <v>0</v>
      </c>
      <c r="I38" s="32">
        <f>I39+I49+I80+I84</f>
        <v>1758792.9099999997</v>
      </c>
      <c r="J38" s="32">
        <f>I38/F38*100</f>
        <v>126.20096509828925</v>
      </c>
      <c r="K38" s="32">
        <f t="shared" ref="K38:K48" si="14">I38/G38*100</f>
        <v>52.2740220035109</v>
      </c>
    </row>
    <row r="39" spans="1:11">
      <c r="A39" s="5"/>
      <c r="B39" s="5">
        <v>31</v>
      </c>
      <c r="C39" s="5"/>
      <c r="D39" s="44"/>
      <c r="E39" s="5" t="s">
        <v>4</v>
      </c>
      <c r="F39" s="32">
        <f>F40+F44+F46</f>
        <v>967975.30999999994</v>
      </c>
      <c r="G39" s="100">
        <v>2443359</v>
      </c>
      <c r="H39" s="100">
        <f t="shared" ref="H39" si="15">H40+H44+H46</f>
        <v>0</v>
      </c>
      <c r="I39" s="32">
        <f>I40+I44+I46</f>
        <v>1336251.1499999999</v>
      </c>
      <c r="J39" s="32">
        <f>I39/F39*100</f>
        <v>138.04599520208836</v>
      </c>
      <c r="K39" s="32">
        <f t="shared" si="14"/>
        <v>54.689104220869709</v>
      </c>
    </row>
    <row r="40" spans="1:11">
      <c r="A40" s="6"/>
      <c r="B40" s="6"/>
      <c r="C40" s="7">
        <v>311</v>
      </c>
      <c r="D40" s="46"/>
      <c r="E40" s="7" t="s">
        <v>16</v>
      </c>
      <c r="F40" s="29">
        <f>F41+F42+F43</f>
        <v>767003.53999999992</v>
      </c>
      <c r="G40" s="103">
        <v>0</v>
      </c>
      <c r="H40" s="103">
        <f t="shared" ref="H40" si="16">H41+H42+H43</f>
        <v>0</v>
      </c>
      <c r="I40" s="29">
        <f>I41+I42+I43</f>
        <v>1052522.52</v>
      </c>
      <c r="J40" s="29">
        <f t="shared" ref="J40:J95" si="17">I40/F40*100</f>
        <v>137.22524931240866</v>
      </c>
      <c r="K40" s="29">
        <v>0</v>
      </c>
    </row>
    <row r="41" spans="1:11">
      <c r="A41" s="6"/>
      <c r="B41" s="6"/>
      <c r="C41" s="6"/>
      <c r="D41" s="53">
        <v>3111</v>
      </c>
      <c r="E41" s="54" t="s">
        <v>17</v>
      </c>
      <c r="F41" s="29">
        <v>726748.59</v>
      </c>
      <c r="G41" s="103">
        <v>0</v>
      </c>
      <c r="H41" s="29">
        <v>0</v>
      </c>
      <c r="I41" s="29">
        <v>1033336.51</v>
      </c>
      <c r="J41" s="29">
        <f t="shared" si="17"/>
        <v>142.18624215012235</v>
      </c>
      <c r="K41" s="29">
        <v>0</v>
      </c>
    </row>
    <row r="42" spans="1:11">
      <c r="A42" s="6"/>
      <c r="B42" s="6"/>
      <c r="C42" s="7"/>
      <c r="D42" s="53">
        <v>3113</v>
      </c>
      <c r="E42" s="54" t="s">
        <v>61</v>
      </c>
      <c r="F42" s="29">
        <v>8363.58</v>
      </c>
      <c r="G42" s="103">
        <v>0</v>
      </c>
      <c r="H42" s="29">
        <v>0</v>
      </c>
      <c r="I42" s="29">
        <v>19186.009999999998</v>
      </c>
      <c r="J42" s="29">
        <f t="shared" si="17"/>
        <v>229.3994916052695</v>
      </c>
      <c r="K42" s="29">
        <v>0</v>
      </c>
    </row>
    <row r="43" spans="1:11">
      <c r="A43" s="6"/>
      <c r="B43" s="6"/>
      <c r="C43" s="6"/>
      <c r="D43" s="53">
        <v>3114</v>
      </c>
      <c r="E43" s="54" t="s">
        <v>62</v>
      </c>
      <c r="F43" s="29">
        <v>31891.37</v>
      </c>
      <c r="G43" s="103">
        <v>0</v>
      </c>
      <c r="H43" s="29">
        <v>0</v>
      </c>
      <c r="I43" s="29">
        <v>0</v>
      </c>
      <c r="J43" s="29">
        <f t="shared" si="17"/>
        <v>0</v>
      </c>
      <c r="K43" s="29">
        <v>0</v>
      </c>
    </row>
    <row r="44" spans="1:11">
      <c r="A44" s="6"/>
      <c r="B44" s="18"/>
      <c r="C44" s="7">
        <v>312</v>
      </c>
      <c r="D44" s="46"/>
      <c r="E44" s="10" t="s">
        <v>63</v>
      </c>
      <c r="F44" s="29">
        <f>F45</f>
        <v>74312.800000000003</v>
      </c>
      <c r="G44" s="103">
        <v>0</v>
      </c>
      <c r="H44" s="103">
        <f t="shared" ref="H44" si="18">H45</f>
        <v>0</v>
      </c>
      <c r="I44" s="29">
        <f>I45</f>
        <v>110426.4</v>
      </c>
      <c r="J44" s="29">
        <f t="shared" si="17"/>
        <v>148.59674241853352</v>
      </c>
      <c r="K44" s="29">
        <v>0</v>
      </c>
    </row>
    <row r="45" spans="1:11">
      <c r="A45" s="6"/>
      <c r="B45" s="18"/>
      <c r="C45" s="7"/>
      <c r="D45" s="45">
        <v>3121</v>
      </c>
      <c r="E45" s="6" t="s">
        <v>63</v>
      </c>
      <c r="F45" s="29">
        <v>74312.800000000003</v>
      </c>
      <c r="G45" s="103">
        <v>0</v>
      </c>
      <c r="H45" s="34">
        <v>0</v>
      </c>
      <c r="I45" s="29">
        <v>110426.4</v>
      </c>
      <c r="J45" s="29">
        <f t="shared" si="17"/>
        <v>148.59674241853352</v>
      </c>
      <c r="K45" s="29">
        <v>0</v>
      </c>
    </row>
    <row r="46" spans="1:11">
      <c r="A46" s="6"/>
      <c r="B46" s="6"/>
      <c r="C46" s="7">
        <v>313</v>
      </c>
      <c r="D46" s="46"/>
      <c r="E46" s="7" t="s">
        <v>66</v>
      </c>
      <c r="F46" s="29">
        <f>F47</f>
        <v>126658.97</v>
      </c>
      <c r="G46" s="103">
        <v>0</v>
      </c>
      <c r="H46" s="103">
        <f t="shared" ref="H46" si="19">H47+H48</f>
        <v>0</v>
      </c>
      <c r="I46" s="29">
        <f>I47+I48</f>
        <v>173302.23</v>
      </c>
      <c r="J46" s="29">
        <f t="shared" si="17"/>
        <v>136.82586397157658</v>
      </c>
      <c r="K46" s="29">
        <v>0</v>
      </c>
    </row>
    <row r="47" spans="1:11">
      <c r="A47" s="8"/>
      <c r="B47" s="8"/>
      <c r="C47" s="8"/>
      <c r="D47" s="53">
        <v>3132</v>
      </c>
      <c r="E47" s="54" t="s">
        <v>64</v>
      </c>
      <c r="F47" s="29">
        <v>126658.97</v>
      </c>
      <c r="G47" s="103">
        <v>0</v>
      </c>
      <c r="H47" s="34">
        <v>0</v>
      </c>
      <c r="I47" s="29">
        <v>173292.47</v>
      </c>
      <c r="J47" s="29">
        <f t="shared" si="17"/>
        <v>136.81815824019412</v>
      </c>
      <c r="K47" s="29">
        <v>0</v>
      </c>
    </row>
    <row r="48" spans="1:11">
      <c r="A48" s="9"/>
      <c r="B48" s="9"/>
      <c r="C48" s="9"/>
      <c r="D48" s="53">
        <v>3133</v>
      </c>
      <c r="E48" s="54" t="s">
        <v>65</v>
      </c>
      <c r="F48" s="29">
        <v>0</v>
      </c>
      <c r="G48" s="103">
        <v>0</v>
      </c>
      <c r="H48" s="105">
        <v>0</v>
      </c>
      <c r="I48" s="29">
        <v>9.76</v>
      </c>
      <c r="J48" s="29">
        <v>0</v>
      </c>
      <c r="K48" s="29">
        <v>0</v>
      </c>
    </row>
    <row r="49" spans="1:11">
      <c r="A49" s="9"/>
      <c r="B49" s="5">
        <v>32</v>
      </c>
      <c r="C49" s="18"/>
      <c r="D49" s="47"/>
      <c r="E49" s="18" t="s">
        <v>9</v>
      </c>
      <c r="F49" s="32">
        <f>F50+F55+F62+F72+F74</f>
        <v>423650.43</v>
      </c>
      <c r="G49" s="100">
        <v>915811.76</v>
      </c>
      <c r="H49" s="100">
        <f t="shared" ref="H49" si="20">H50+H55+H62+H72+H74</f>
        <v>0</v>
      </c>
      <c r="I49" s="32">
        <f>I50+I55+I62+I72+I74</f>
        <v>418802.88</v>
      </c>
      <c r="J49" s="32">
        <f t="shared" si="17"/>
        <v>98.855766533743406</v>
      </c>
      <c r="K49" s="32">
        <f>I49/G49*100</f>
        <v>45.730236091312037</v>
      </c>
    </row>
    <row r="50" spans="1:11">
      <c r="A50" s="9"/>
      <c r="B50" s="9"/>
      <c r="C50" s="7">
        <v>321</v>
      </c>
      <c r="D50" s="46"/>
      <c r="E50" s="7" t="s">
        <v>18</v>
      </c>
      <c r="F50" s="29">
        <f>F51+F52+F53+F54</f>
        <v>19476.079999999998</v>
      </c>
      <c r="G50" s="103">
        <v>0</v>
      </c>
      <c r="H50" s="103">
        <f t="shared" ref="H50" si="21">H51+H52+H53+H54</f>
        <v>0</v>
      </c>
      <c r="I50" s="29">
        <f>I51+I52+I53+I54</f>
        <v>20758.18</v>
      </c>
      <c r="J50" s="29">
        <f t="shared" si="17"/>
        <v>106.58294687637348</v>
      </c>
      <c r="K50" s="29">
        <v>0</v>
      </c>
    </row>
    <row r="51" spans="1:11">
      <c r="A51" s="56"/>
      <c r="B51" s="56"/>
      <c r="C51" s="56"/>
      <c r="D51" s="53">
        <v>3211</v>
      </c>
      <c r="E51" s="54" t="s">
        <v>19</v>
      </c>
      <c r="F51" s="29">
        <v>530</v>
      </c>
      <c r="G51" s="103">
        <v>0</v>
      </c>
      <c r="H51" s="105">
        <v>0</v>
      </c>
      <c r="I51" s="29">
        <v>370.6</v>
      </c>
      <c r="J51" s="29">
        <f t="shared" si="17"/>
        <v>69.924528301886795</v>
      </c>
      <c r="K51" s="29">
        <v>0</v>
      </c>
    </row>
    <row r="52" spans="1:11" ht="25.5">
      <c r="A52" s="56"/>
      <c r="B52" s="56"/>
      <c r="C52" s="56"/>
      <c r="D52" s="53">
        <v>3212</v>
      </c>
      <c r="E52" s="54" t="s">
        <v>67</v>
      </c>
      <c r="F52" s="29">
        <v>15818.23</v>
      </c>
      <c r="G52" s="103">
        <v>0</v>
      </c>
      <c r="H52" s="105">
        <v>0</v>
      </c>
      <c r="I52" s="29">
        <v>17438.080000000002</v>
      </c>
      <c r="J52" s="29">
        <f t="shared" si="17"/>
        <v>110.24039984246026</v>
      </c>
      <c r="K52" s="29">
        <v>0</v>
      </c>
    </row>
    <row r="53" spans="1:11">
      <c r="A53" s="56"/>
      <c r="B53" s="56"/>
      <c r="C53" s="56"/>
      <c r="D53" s="53">
        <v>3213</v>
      </c>
      <c r="E53" s="54" t="s">
        <v>68</v>
      </c>
      <c r="F53" s="29">
        <v>775.25</v>
      </c>
      <c r="G53" s="103">
        <v>0</v>
      </c>
      <c r="H53" s="105">
        <v>0</v>
      </c>
      <c r="I53" s="29">
        <v>250</v>
      </c>
      <c r="J53" s="29">
        <f t="shared" si="17"/>
        <v>32.247662044501773</v>
      </c>
      <c r="K53" s="29">
        <v>0</v>
      </c>
    </row>
    <row r="54" spans="1:11">
      <c r="A54" s="56"/>
      <c r="B54" s="56"/>
      <c r="C54" s="56"/>
      <c r="D54" s="53">
        <v>3214</v>
      </c>
      <c r="E54" s="54" t="s">
        <v>69</v>
      </c>
      <c r="F54" s="29">
        <v>2352.6</v>
      </c>
      <c r="G54" s="103">
        <v>0</v>
      </c>
      <c r="H54" s="105">
        <v>0</v>
      </c>
      <c r="I54" s="29">
        <v>2699.5</v>
      </c>
      <c r="J54" s="29">
        <f t="shared" si="17"/>
        <v>114.7453880812718</v>
      </c>
      <c r="K54" s="29">
        <v>0</v>
      </c>
    </row>
    <row r="55" spans="1:11">
      <c r="A55" s="56"/>
      <c r="B55" s="56"/>
      <c r="C55" s="57">
        <v>322</v>
      </c>
      <c r="D55" s="58"/>
      <c r="E55" s="59" t="s">
        <v>70</v>
      </c>
      <c r="F55" s="29">
        <f>F56+F57+F58+F59+F60+F61</f>
        <v>209795.67</v>
      </c>
      <c r="G55" s="103">
        <v>0</v>
      </c>
      <c r="H55" s="105">
        <v>0</v>
      </c>
      <c r="I55" s="29">
        <f>I56+I57+I58+I59+I60+I61</f>
        <v>200048.63999999998</v>
      </c>
      <c r="J55" s="29">
        <f t="shared" si="17"/>
        <v>95.35403662048887</v>
      </c>
      <c r="K55" s="29">
        <v>0</v>
      </c>
    </row>
    <row r="56" spans="1:11">
      <c r="A56" s="56"/>
      <c r="B56" s="56"/>
      <c r="C56" s="60"/>
      <c r="D56" s="61">
        <v>3221</v>
      </c>
      <c r="E56" s="62" t="s">
        <v>71</v>
      </c>
      <c r="F56" s="29">
        <v>24546.87</v>
      </c>
      <c r="G56" s="103">
        <v>0</v>
      </c>
      <c r="H56" s="105">
        <v>0</v>
      </c>
      <c r="I56" s="29">
        <v>21775.11</v>
      </c>
      <c r="J56" s="29">
        <f t="shared" si="17"/>
        <v>88.708295599398227</v>
      </c>
      <c r="K56" s="29">
        <v>0</v>
      </c>
    </row>
    <row r="57" spans="1:11">
      <c r="A57" s="56"/>
      <c r="B57" s="56"/>
      <c r="C57" s="60"/>
      <c r="D57" s="61">
        <v>3222</v>
      </c>
      <c r="E57" s="62" t="s">
        <v>72</v>
      </c>
      <c r="F57" s="29">
        <v>117008.15</v>
      </c>
      <c r="G57" s="103">
        <v>0</v>
      </c>
      <c r="H57" s="105">
        <v>0</v>
      </c>
      <c r="I57" s="29">
        <v>102356.98</v>
      </c>
      <c r="J57" s="29">
        <f t="shared" si="17"/>
        <v>87.478504702450209</v>
      </c>
      <c r="K57" s="29">
        <v>0</v>
      </c>
    </row>
    <row r="58" spans="1:11">
      <c r="A58" s="56"/>
      <c r="B58" s="56"/>
      <c r="C58" s="60"/>
      <c r="D58" s="61">
        <v>3223</v>
      </c>
      <c r="E58" s="62" t="s">
        <v>73</v>
      </c>
      <c r="F58" s="29">
        <v>60212.18</v>
      </c>
      <c r="G58" s="103">
        <v>0</v>
      </c>
      <c r="H58" s="105">
        <v>0</v>
      </c>
      <c r="I58" s="29">
        <v>68152.539999999994</v>
      </c>
      <c r="J58" s="29">
        <f t="shared" si="17"/>
        <v>113.18729864954233</v>
      </c>
      <c r="K58" s="29">
        <v>0</v>
      </c>
    </row>
    <row r="59" spans="1:11">
      <c r="A59" s="56"/>
      <c r="B59" s="56"/>
      <c r="C59" s="60"/>
      <c r="D59" s="61">
        <v>3224</v>
      </c>
      <c r="E59" s="62" t="s">
        <v>74</v>
      </c>
      <c r="F59" s="29">
        <v>3834.38</v>
      </c>
      <c r="G59" s="103">
        <v>0</v>
      </c>
      <c r="H59" s="105">
        <v>0</v>
      </c>
      <c r="I59" s="29">
        <v>3660.31</v>
      </c>
      <c r="J59" s="29">
        <f t="shared" si="17"/>
        <v>95.460283018375847</v>
      </c>
      <c r="K59" s="29">
        <v>0</v>
      </c>
    </row>
    <row r="60" spans="1:11">
      <c r="A60" s="56"/>
      <c r="B60" s="56"/>
      <c r="C60" s="56"/>
      <c r="D60" s="61">
        <v>3225</v>
      </c>
      <c r="E60" s="62" t="s">
        <v>75</v>
      </c>
      <c r="F60" s="29">
        <v>3846.14</v>
      </c>
      <c r="G60" s="103">
        <v>0</v>
      </c>
      <c r="H60" s="105">
        <v>0</v>
      </c>
      <c r="I60" s="29">
        <v>2361.7399999999998</v>
      </c>
      <c r="J60" s="29">
        <f t="shared" si="17"/>
        <v>61.405461059659814</v>
      </c>
      <c r="K60" s="29">
        <v>0</v>
      </c>
    </row>
    <row r="61" spans="1:11">
      <c r="A61" s="56"/>
      <c r="B61" s="56"/>
      <c r="C61" s="56"/>
      <c r="D61" s="61">
        <v>3227</v>
      </c>
      <c r="E61" s="62" t="s">
        <v>76</v>
      </c>
      <c r="F61" s="29">
        <v>347.95</v>
      </c>
      <c r="G61" s="103">
        <v>0</v>
      </c>
      <c r="H61" s="105">
        <v>0</v>
      </c>
      <c r="I61" s="29">
        <v>1741.96</v>
      </c>
      <c r="J61" s="29">
        <f t="shared" si="17"/>
        <v>500.63514872826556</v>
      </c>
      <c r="K61" s="29">
        <v>0</v>
      </c>
    </row>
    <row r="62" spans="1:11">
      <c r="A62" s="56"/>
      <c r="B62" s="56"/>
      <c r="C62" s="63">
        <v>323</v>
      </c>
      <c r="D62" s="64"/>
      <c r="E62" s="65" t="s">
        <v>77</v>
      </c>
      <c r="F62" s="29">
        <f>F63+F64+F65+F66+F67+F68+F69+F70+F71</f>
        <v>184927.52</v>
      </c>
      <c r="G62" s="103">
        <v>0</v>
      </c>
      <c r="H62" s="104">
        <f t="shared" ref="H62" si="22">H63+H64+H65+H66+H67+H68+H69+H70+H71</f>
        <v>0</v>
      </c>
      <c r="I62" s="29">
        <f>I63+I64+I65+I66+I67+I68+I69+I70+I71</f>
        <v>192718.96000000002</v>
      </c>
      <c r="J62" s="29">
        <f t="shared" si="17"/>
        <v>104.21323986824677</v>
      </c>
      <c r="K62" s="29">
        <v>0</v>
      </c>
    </row>
    <row r="63" spans="1:11">
      <c r="A63" s="56"/>
      <c r="B63" s="56"/>
      <c r="C63" s="56"/>
      <c r="D63" s="61">
        <v>3231</v>
      </c>
      <c r="E63" s="62" t="s">
        <v>78</v>
      </c>
      <c r="F63" s="29">
        <v>7233.95</v>
      </c>
      <c r="G63" s="103">
        <v>0</v>
      </c>
      <c r="H63" s="105">
        <v>0</v>
      </c>
      <c r="I63" s="29">
        <v>7416.04</v>
      </c>
      <c r="J63" s="29">
        <f t="shared" si="17"/>
        <v>102.51715867541247</v>
      </c>
      <c r="K63" s="29">
        <v>0</v>
      </c>
    </row>
    <row r="64" spans="1:11">
      <c r="A64" s="56"/>
      <c r="B64" s="56"/>
      <c r="C64" s="56"/>
      <c r="D64" s="61">
        <v>3232</v>
      </c>
      <c r="E64" s="62" t="s">
        <v>79</v>
      </c>
      <c r="F64" s="29">
        <v>30430.69</v>
      </c>
      <c r="G64" s="103">
        <v>0</v>
      </c>
      <c r="H64" s="105">
        <v>0</v>
      </c>
      <c r="I64" s="29">
        <v>32994.79</v>
      </c>
      <c r="J64" s="29">
        <f t="shared" si="17"/>
        <v>108.42603306070286</v>
      </c>
      <c r="K64" s="29">
        <v>0</v>
      </c>
    </row>
    <row r="65" spans="1:11">
      <c r="A65" s="56"/>
      <c r="B65" s="56"/>
      <c r="C65" s="56"/>
      <c r="D65" s="61">
        <v>3233</v>
      </c>
      <c r="E65" s="62" t="s">
        <v>80</v>
      </c>
      <c r="F65" s="29">
        <v>5733.45</v>
      </c>
      <c r="G65" s="103">
        <v>0</v>
      </c>
      <c r="H65" s="105">
        <v>0</v>
      </c>
      <c r="I65" s="29">
        <v>2431.39</v>
      </c>
      <c r="J65" s="29">
        <f t="shared" si="17"/>
        <v>42.407102181060267</v>
      </c>
      <c r="K65" s="29">
        <v>0</v>
      </c>
    </row>
    <row r="66" spans="1:11">
      <c r="A66" s="56"/>
      <c r="B66" s="56"/>
      <c r="C66" s="56"/>
      <c r="D66" s="61">
        <v>3234</v>
      </c>
      <c r="E66" s="62" t="s">
        <v>81</v>
      </c>
      <c r="F66" s="29">
        <v>38182.61</v>
      </c>
      <c r="G66" s="103">
        <v>0</v>
      </c>
      <c r="H66" s="105">
        <v>0</v>
      </c>
      <c r="I66" s="29">
        <v>35567.9</v>
      </c>
      <c r="J66" s="29">
        <f t="shared" si="17"/>
        <v>93.152092012568033</v>
      </c>
      <c r="K66" s="29">
        <v>0</v>
      </c>
    </row>
    <row r="67" spans="1:11">
      <c r="A67" s="56"/>
      <c r="B67" s="56"/>
      <c r="C67" s="56"/>
      <c r="D67" s="61">
        <v>3235</v>
      </c>
      <c r="E67" s="62" t="s">
        <v>82</v>
      </c>
      <c r="F67" s="29">
        <v>73.3</v>
      </c>
      <c r="G67" s="103">
        <v>0</v>
      </c>
      <c r="H67" s="105">
        <v>0</v>
      </c>
      <c r="I67" s="29">
        <v>73.14</v>
      </c>
      <c r="J67" s="29">
        <f t="shared" si="17"/>
        <v>99.781718963165076</v>
      </c>
      <c r="K67" s="29">
        <v>0</v>
      </c>
    </row>
    <row r="68" spans="1:11">
      <c r="A68" s="56"/>
      <c r="B68" s="56"/>
      <c r="C68" s="56"/>
      <c r="D68" s="61">
        <v>3236</v>
      </c>
      <c r="E68" s="62" t="s">
        <v>83</v>
      </c>
      <c r="F68" s="29">
        <v>7464.17</v>
      </c>
      <c r="G68" s="103">
        <v>0</v>
      </c>
      <c r="H68" s="105">
        <v>0</v>
      </c>
      <c r="I68" s="29">
        <v>5629.95</v>
      </c>
      <c r="J68" s="29">
        <f t="shared" si="17"/>
        <v>75.426336752780273</v>
      </c>
      <c r="K68" s="29">
        <v>0</v>
      </c>
    </row>
    <row r="69" spans="1:11">
      <c r="A69" s="56"/>
      <c r="B69" s="56"/>
      <c r="C69" s="56"/>
      <c r="D69" s="61">
        <v>3237</v>
      </c>
      <c r="E69" s="62" t="s">
        <v>84</v>
      </c>
      <c r="F69" s="29">
        <v>19822.009999999998</v>
      </c>
      <c r="G69" s="103">
        <v>0</v>
      </c>
      <c r="H69" s="105">
        <v>0</v>
      </c>
      <c r="I69" s="29">
        <v>20601.599999999999</v>
      </c>
      <c r="J69" s="29">
        <f t="shared" si="17"/>
        <v>103.93295130009518</v>
      </c>
      <c r="K69" s="29">
        <v>0</v>
      </c>
    </row>
    <row r="70" spans="1:11">
      <c r="A70" s="56"/>
      <c r="B70" s="56"/>
      <c r="C70" s="56"/>
      <c r="D70" s="61">
        <v>3238</v>
      </c>
      <c r="E70" s="62" t="s">
        <v>85</v>
      </c>
      <c r="F70" s="29">
        <v>9025.0300000000007</v>
      </c>
      <c r="G70" s="103">
        <v>0</v>
      </c>
      <c r="H70" s="105">
        <v>0</v>
      </c>
      <c r="I70" s="29">
        <v>11528.16</v>
      </c>
      <c r="J70" s="29">
        <f t="shared" si="17"/>
        <v>127.73542027007112</v>
      </c>
      <c r="K70" s="29">
        <v>0</v>
      </c>
    </row>
    <row r="71" spans="1:11">
      <c r="A71" s="56"/>
      <c r="B71" s="56"/>
      <c r="C71" s="56"/>
      <c r="D71" s="61">
        <v>3239</v>
      </c>
      <c r="E71" s="62" t="s">
        <v>86</v>
      </c>
      <c r="F71" s="29">
        <v>66962.31</v>
      </c>
      <c r="G71" s="103">
        <v>0</v>
      </c>
      <c r="H71" s="105">
        <v>0</v>
      </c>
      <c r="I71" s="29">
        <v>76475.990000000005</v>
      </c>
      <c r="J71" s="29">
        <f t="shared" si="17"/>
        <v>114.20751464517878</v>
      </c>
      <c r="K71" s="29">
        <v>0</v>
      </c>
    </row>
    <row r="72" spans="1:11">
      <c r="A72" s="56"/>
      <c r="B72" s="56"/>
      <c r="C72" s="63">
        <v>324</v>
      </c>
      <c r="D72" s="64"/>
      <c r="E72" s="65" t="s">
        <v>87</v>
      </c>
      <c r="F72" s="29">
        <f>F73</f>
        <v>1448.41</v>
      </c>
      <c r="G72" s="103">
        <v>0</v>
      </c>
      <c r="H72" s="104">
        <f t="shared" ref="H72" si="23">H73</f>
        <v>0</v>
      </c>
      <c r="I72" s="29">
        <f>I73</f>
        <v>0</v>
      </c>
      <c r="J72" s="29">
        <f t="shared" si="17"/>
        <v>0</v>
      </c>
      <c r="K72" s="29">
        <v>0</v>
      </c>
    </row>
    <row r="73" spans="1:11">
      <c r="A73" s="56"/>
      <c r="B73" s="56"/>
      <c r="C73" s="56"/>
      <c r="D73" s="61">
        <v>3241</v>
      </c>
      <c r="E73" s="62" t="s">
        <v>87</v>
      </c>
      <c r="F73" s="29">
        <v>1448.41</v>
      </c>
      <c r="G73" s="103">
        <v>0</v>
      </c>
      <c r="H73" s="105">
        <v>0</v>
      </c>
      <c r="I73" s="29">
        <v>0</v>
      </c>
      <c r="J73" s="29">
        <f t="shared" si="17"/>
        <v>0</v>
      </c>
      <c r="K73" s="29">
        <v>0</v>
      </c>
    </row>
    <row r="74" spans="1:11">
      <c r="A74" s="56"/>
      <c r="B74" s="56"/>
      <c r="C74" s="63">
        <v>329</v>
      </c>
      <c r="D74" s="64"/>
      <c r="E74" s="63" t="s">
        <v>88</v>
      </c>
      <c r="F74" s="29">
        <f>F75+F76+F77+F78+F79</f>
        <v>8002.75</v>
      </c>
      <c r="G74" s="103">
        <v>0</v>
      </c>
      <c r="H74" s="104">
        <f t="shared" ref="H74" si="24">H75+H76+H77+H78+H79</f>
        <v>0</v>
      </c>
      <c r="I74" s="29">
        <f>I75+I76+I77+I78+I79</f>
        <v>5277.0999999999995</v>
      </c>
      <c r="J74" s="29">
        <f t="shared" si="17"/>
        <v>65.941082752803709</v>
      </c>
      <c r="K74" s="29">
        <v>0</v>
      </c>
    </row>
    <row r="75" spans="1:11">
      <c r="A75" s="56"/>
      <c r="B75" s="56"/>
      <c r="C75" s="56"/>
      <c r="D75" s="61">
        <v>3291</v>
      </c>
      <c r="E75" s="62" t="s">
        <v>89</v>
      </c>
      <c r="F75" s="29">
        <v>2773.7</v>
      </c>
      <c r="G75" s="103">
        <v>0</v>
      </c>
      <c r="H75" s="105">
        <v>0</v>
      </c>
      <c r="I75" s="29">
        <v>2773.7</v>
      </c>
      <c r="J75" s="29">
        <f t="shared" si="17"/>
        <v>100</v>
      </c>
      <c r="K75" s="29">
        <v>0</v>
      </c>
    </row>
    <row r="76" spans="1:11">
      <c r="A76" s="56"/>
      <c r="B76" s="56"/>
      <c r="C76" s="56"/>
      <c r="D76" s="61">
        <v>3292</v>
      </c>
      <c r="E76" s="62" t="s">
        <v>90</v>
      </c>
      <c r="F76" s="29">
        <v>4692.7299999999996</v>
      </c>
      <c r="G76" s="103">
        <v>0</v>
      </c>
      <c r="H76" s="105">
        <v>0</v>
      </c>
      <c r="I76" s="29">
        <v>2064.9299999999998</v>
      </c>
      <c r="J76" s="29">
        <f t="shared" si="17"/>
        <v>44.002744671012394</v>
      </c>
      <c r="K76" s="29">
        <v>0</v>
      </c>
    </row>
    <row r="77" spans="1:11">
      <c r="A77" s="56"/>
      <c r="B77" s="56"/>
      <c r="C77" s="56"/>
      <c r="D77" s="61">
        <v>3294</v>
      </c>
      <c r="E77" s="62" t="s">
        <v>91</v>
      </c>
      <c r="F77" s="29">
        <v>0</v>
      </c>
      <c r="G77" s="103">
        <v>0</v>
      </c>
      <c r="H77" s="105">
        <v>0</v>
      </c>
      <c r="I77" s="29">
        <v>0</v>
      </c>
      <c r="J77" s="29">
        <v>0</v>
      </c>
      <c r="K77" s="29">
        <v>0</v>
      </c>
    </row>
    <row r="78" spans="1:11">
      <c r="A78" s="56"/>
      <c r="B78" s="56"/>
      <c r="C78" s="56"/>
      <c r="D78" s="61">
        <v>3295</v>
      </c>
      <c r="E78" s="62" t="s">
        <v>92</v>
      </c>
      <c r="F78" s="29">
        <v>86.26</v>
      </c>
      <c r="G78" s="103">
        <v>0</v>
      </c>
      <c r="H78" s="105">
        <v>0</v>
      </c>
      <c r="I78" s="29">
        <v>8.83</v>
      </c>
      <c r="J78" s="29">
        <f t="shared" si="17"/>
        <v>10.236494319499188</v>
      </c>
      <c r="K78" s="29">
        <v>0</v>
      </c>
    </row>
    <row r="79" spans="1:11">
      <c r="A79" s="56"/>
      <c r="B79" s="56"/>
      <c r="C79" s="56"/>
      <c r="D79" s="61">
        <v>3299</v>
      </c>
      <c r="E79" s="62" t="s">
        <v>88</v>
      </c>
      <c r="F79" s="29">
        <v>450.06</v>
      </c>
      <c r="G79" s="103">
        <v>0</v>
      </c>
      <c r="H79" s="105">
        <v>0</v>
      </c>
      <c r="I79" s="29">
        <v>429.64</v>
      </c>
      <c r="J79" s="29">
        <f t="shared" si="17"/>
        <v>95.462827178598403</v>
      </c>
      <c r="K79" s="29">
        <v>0</v>
      </c>
    </row>
    <row r="80" spans="1:11">
      <c r="A80" s="67"/>
      <c r="B80" s="66">
        <v>34</v>
      </c>
      <c r="C80" s="67"/>
      <c r="D80" s="68"/>
      <c r="E80" s="67" t="s">
        <v>93</v>
      </c>
      <c r="F80" s="32">
        <f>F81</f>
        <v>1421.6</v>
      </c>
      <c r="G80" s="32">
        <v>3100.57</v>
      </c>
      <c r="H80" s="32">
        <f t="shared" ref="H80" si="25">H81</f>
        <v>0</v>
      </c>
      <c r="I80" s="32">
        <f>I81</f>
        <v>1947.16</v>
      </c>
      <c r="J80" s="32">
        <f t="shared" si="17"/>
        <v>136.969611705121</v>
      </c>
      <c r="K80" s="32">
        <f>I80/G80*100</f>
        <v>62.800065794353941</v>
      </c>
    </row>
    <row r="81" spans="1:11">
      <c r="A81" s="62"/>
      <c r="B81" s="62"/>
      <c r="C81" s="69">
        <v>343</v>
      </c>
      <c r="D81" s="61"/>
      <c r="E81" s="62" t="s">
        <v>96</v>
      </c>
      <c r="F81" s="29">
        <f>F82+F83</f>
        <v>1421.6</v>
      </c>
      <c r="G81" s="29">
        <v>0</v>
      </c>
      <c r="H81" s="29">
        <f t="shared" ref="H81" si="26">H82+H83</f>
        <v>0</v>
      </c>
      <c r="I81" s="29">
        <f>I82+I83</f>
        <v>1947.16</v>
      </c>
      <c r="J81" s="29">
        <f t="shared" si="17"/>
        <v>136.969611705121</v>
      </c>
      <c r="K81" s="29">
        <v>0</v>
      </c>
    </row>
    <row r="82" spans="1:11">
      <c r="A82" s="62"/>
      <c r="B82" s="62"/>
      <c r="C82" s="62"/>
      <c r="D82" s="61">
        <v>3431</v>
      </c>
      <c r="E82" s="62" t="s">
        <v>94</v>
      </c>
      <c r="F82" s="29">
        <v>1235.82</v>
      </c>
      <c r="G82" s="29">
        <v>0</v>
      </c>
      <c r="H82" s="29">
        <v>0</v>
      </c>
      <c r="I82" s="29">
        <v>1947.16</v>
      </c>
      <c r="J82" s="29">
        <f t="shared" si="17"/>
        <v>157.56016248320955</v>
      </c>
      <c r="K82" s="29">
        <v>0</v>
      </c>
    </row>
    <row r="83" spans="1:11">
      <c r="A83" s="62"/>
      <c r="B83" s="62"/>
      <c r="C83" s="62"/>
      <c r="D83" s="61">
        <v>3433</v>
      </c>
      <c r="E83" s="62" t="s">
        <v>95</v>
      </c>
      <c r="F83" s="29">
        <v>185.78</v>
      </c>
      <c r="G83" s="29">
        <v>0</v>
      </c>
      <c r="H83" s="29">
        <v>0</v>
      </c>
      <c r="I83" s="29">
        <v>0</v>
      </c>
      <c r="J83" s="29">
        <f t="shared" si="17"/>
        <v>0</v>
      </c>
      <c r="K83" s="29">
        <v>0</v>
      </c>
    </row>
    <row r="84" spans="1:11" ht="25.5">
      <c r="A84" s="67"/>
      <c r="B84" s="66">
        <v>37</v>
      </c>
      <c r="C84" s="67"/>
      <c r="D84" s="68"/>
      <c r="E84" s="70" t="s">
        <v>97</v>
      </c>
      <c r="F84" s="32">
        <f>F85</f>
        <v>597.24</v>
      </c>
      <c r="G84" s="32">
        <v>2292.64</v>
      </c>
      <c r="H84" s="32">
        <f t="shared" ref="H84" si="27">H85</f>
        <v>0</v>
      </c>
      <c r="I84" s="32">
        <f>I85</f>
        <v>1791.72</v>
      </c>
      <c r="J84" s="32">
        <f t="shared" si="17"/>
        <v>300</v>
      </c>
      <c r="K84" s="32">
        <f>I84/G84*100</f>
        <v>78.150952613580856</v>
      </c>
    </row>
    <row r="85" spans="1:11" ht="25.5">
      <c r="A85" s="62"/>
      <c r="B85" s="62"/>
      <c r="C85" s="69">
        <v>372</v>
      </c>
      <c r="D85" s="61"/>
      <c r="E85" s="71" t="s">
        <v>98</v>
      </c>
      <c r="F85" s="29">
        <f>F86</f>
        <v>597.24</v>
      </c>
      <c r="G85" s="29">
        <v>0</v>
      </c>
      <c r="H85" s="29">
        <f t="shared" ref="H85" si="28">H86+H87</f>
        <v>0</v>
      </c>
      <c r="I85" s="29">
        <f>I86</f>
        <v>1791.72</v>
      </c>
      <c r="J85" s="29">
        <f t="shared" si="17"/>
        <v>300</v>
      </c>
      <c r="K85" s="29">
        <v>0</v>
      </c>
    </row>
    <row r="86" spans="1:11">
      <c r="A86" s="62"/>
      <c r="B86" s="62"/>
      <c r="C86" s="62"/>
      <c r="D86" s="61">
        <v>3721</v>
      </c>
      <c r="E86" s="62" t="s">
        <v>99</v>
      </c>
      <c r="F86" s="29">
        <v>597.24</v>
      </c>
      <c r="G86" s="29">
        <v>0</v>
      </c>
      <c r="H86" s="29">
        <v>0</v>
      </c>
      <c r="I86" s="29">
        <v>1791.72</v>
      </c>
      <c r="J86" s="29">
        <f t="shared" si="17"/>
        <v>300</v>
      </c>
      <c r="K86" s="29">
        <v>0</v>
      </c>
    </row>
    <row r="87" spans="1:11">
      <c r="A87" s="66">
        <v>4</v>
      </c>
      <c r="B87" s="66"/>
      <c r="C87" s="66"/>
      <c r="D87" s="68"/>
      <c r="E87" s="67" t="s">
        <v>5</v>
      </c>
      <c r="F87" s="32">
        <f>F88+F98</f>
        <v>7290.68</v>
      </c>
      <c r="G87" s="32">
        <f t="shared" ref="G87:H87" si="29">G88+G98</f>
        <v>47631</v>
      </c>
      <c r="H87" s="32">
        <f t="shared" si="29"/>
        <v>0</v>
      </c>
      <c r="I87" s="32">
        <f>I88+I98</f>
        <v>2570.1</v>
      </c>
      <c r="J87" s="32">
        <f t="shared" si="17"/>
        <v>35.251855793972574</v>
      </c>
      <c r="K87" s="32">
        <f t="shared" ref="K85:K98" si="30">I87/G87*100</f>
        <v>5.3958556402343012</v>
      </c>
    </row>
    <row r="88" spans="1:11" ht="25.5">
      <c r="A88" s="72"/>
      <c r="B88" s="66">
        <v>42</v>
      </c>
      <c r="C88" s="66"/>
      <c r="D88" s="68"/>
      <c r="E88" s="70" t="s">
        <v>100</v>
      </c>
      <c r="F88" s="32">
        <f>F91</f>
        <v>5415.68</v>
      </c>
      <c r="G88" s="32">
        <v>42331</v>
      </c>
      <c r="H88" s="32">
        <f t="shared" ref="H88" si="31">H89+H91+H96</f>
        <v>0</v>
      </c>
      <c r="I88" s="32">
        <f>I91</f>
        <v>2570.1</v>
      </c>
      <c r="J88" s="32">
        <f t="shared" si="17"/>
        <v>47.456644410304889</v>
      </c>
      <c r="K88" s="32">
        <f t="shared" si="30"/>
        <v>6.0714370083390428</v>
      </c>
    </row>
    <row r="89" spans="1:11">
      <c r="A89" s="72"/>
      <c r="B89" s="69"/>
      <c r="C89" s="69">
        <v>421</v>
      </c>
      <c r="D89" s="61"/>
      <c r="E89" s="62" t="s">
        <v>101</v>
      </c>
      <c r="F89" s="29">
        <v>0</v>
      </c>
      <c r="G89" s="29">
        <v>0</v>
      </c>
      <c r="H89" s="29">
        <f t="shared" ref="H89" si="32">H90</f>
        <v>0</v>
      </c>
      <c r="I89" s="29">
        <v>0</v>
      </c>
      <c r="J89" s="29">
        <v>0</v>
      </c>
      <c r="K89" s="29">
        <v>0</v>
      </c>
    </row>
    <row r="90" spans="1:11">
      <c r="A90" s="72"/>
      <c r="B90" s="69"/>
      <c r="C90" s="69"/>
      <c r="D90" s="61">
        <v>4214</v>
      </c>
      <c r="E90" s="62" t="s">
        <v>102</v>
      </c>
      <c r="F90" s="29">
        <v>0</v>
      </c>
      <c r="G90" s="29">
        <v>0</v>
      </c>
      <c r="H90" s="29">
        <v>0</v>
      </c>
      <c r="I90" s="29">
        <v>0</v>
      </c>
      <c r="J90" s="29">
        <v>0</v>
      </c>
      <c r="K90" s="29">
        <v>0</v>
      </c>
    </row>
    <row r="91" spans="1:11">
      <c r="A91" s="72"/>
      <c r="B91" s="69"/>
      <c r="C91" s="69">
        <v>422</v>
      </c>
      <c r="D91" s="61"/>
      <c r="E91" s="62" t="s">
        <v>103</v>
      </c>
      <c r="F91" s="29">
        <f>F92</f>
        <v>5415.68</v>
      </c>
      <c r="G91" s="29">
        <v>0</v>
      </c>
      <c r="H91" s="29">
        <f t="shared" ref="H91" si="33">H92+H93+H94+H95</f>
        <v>0</v>
      </c>
      <c r="I91" s="29">
        <f>I92</f>
        <v>2570.1</v>
      </c>
      <c r="J91" s="29">
        <f t="shared" si="17"/>
        <v>47.456644410304889</v>
      </c>
      <c r="K91" s="29">
        <v>0</v>
      </c>
    </row>
    <row r="92" spans="1:11">
      <c r="A92" s="72"/>
      <c r="B92" s="69"/>
      <c r="C92" s="69"/>
      <c r="D92" s="61">
        <v>4221</v>
      </c>
      <c r="E92" s="62" t="s">
        <v>104</v>
      </c>
      <c r="F92" s="29">
        <v>5415.68</v>
      </c>
      <c r="G92" s="29">
        <v>0</v>
      </c>
      <c r="H92" s="29">
        <v>0</v>
      </c>
      <c r="I92" s="29">
        <v>2570.1</v>
      </c>
      <c r="J92" s="29">
        <v>0</v>
      </c>
      <c r="K92" s="29">
        <v>0</v>
      </c>
    </row>
    <row r="93" spans="1:11">
      <c r="A93" s="72"/>
      <c r="B93" s="69"/>
      <c r="C93" s="69"/>
      <c r="D93" s="61">
        <v>4224</v>
      </c>
      <c r="E93" s="62" t="s">
        <v>105</v>
      </c>
      <c r="F93" s="29">
        <v>0</v>
      </c>
      <c r="G93" s="29">
        <v>0</v>
      </c>
      <c r="H93" s="29">
        <v>0</v>
      </c>
      <c r="I93" s="29">
        <v>0</v>
      </c>
      <c r="J93" s="29">
        <v>0</v>
      </c>
      <c r="K93" s="29">
        <v>0</v>
      </c>
    </row>
    <row r="94" spans="1:11">
      <c r="A94" s="72"/>
      <c r="B94" s="72"/>
      <c r="C94" s="72"/>
      <c r="D94" s="61">
        <v>4225</v>
      </c>
      <c r="E94" s="62" t="s">
        <v>106</v>
      </c>
      <c r="F94" s="29">
        <v>0</v>
      </c>
      <c r="G94" s="29">
        <v>0</v>
      </c>
      <c r="H94" s="29">
        <v>0</v>
      </c>
      <c r="I94" s="29">
        <v>0</v>
      </c>
      <c r="J94" s="29">
        <v>0</v>
      </c>
      <c r="K94" s="29">
        <v>0</v>
      </c>
    </row>
    <row r="95" spans="1:11">
      <c r="A95" s="72"/>
      <c r="B95" s="72"/>
      <c r="C95" s="72"/>
      <c r="D95" s="61">
        <v>4227</v>
      </c>
      <c r="E95" s="62" t="s">
        <v>107</v>
      </c>
      <c r="F95" s="29">
        <v>0</v>
      </c>
      <c r="G95" s="29">
        <v>0</v>
      </c>
      <c r="H95" s="29">
        <v>0</v>
      </c>
      <c r="I95" s="29">
        <v>0</v>
      </c>
      <c r="J95" s="29">
        <v>0</v>
      </c>
      <c r="K95" s="29">
        <v>0</v>
      </c>
    </row>
    <row r="96" spans="1:11">
      <c r="A96" s="56"/>
      <c r="B96" s="56"/>
      <c r="C96" s="69">
        <v>426</v>
      </c>
      <c r="D96" s="61"/>
      <c r="E96" s="62" t="s">
        <v>108</v>
      </c>
      <c r="F96" s="29">
        <v>0</v>
      </c>
      <c r="G96" s="29">
        <v>0</v>
      </c>
      <c r="H96" s="29">
        <f t="shared" ref="H96" si="34">H97</f>
        <v>0</v>
      </c>
      <c r="I96" s="29">
        <v>0</v>
      </c>
      <c r="J96" s="29">
        <v>0</v>
      </c>
      <c r="K96" s="29">
        <v>0</v>
      </c>
    </row>
    <row r="97" spans="1:11">
      <c r="A97" s="56"/>
      <c r="B97" s="56"/>
      <c r="C97" s="56"/>
      <c r="D97" s="61">
        <v>4262</v>
      </c>
      <c r="E97" s="62" t="s">
        <v>109</v>
      </c>
      <c r="F97" s="29">
        <v>0</v>
      </c>
      <c r="G97" s="29">
        <v>0</v>
      </c>
      <c r="H97" s="29">
        <v>0</v>
      </c>
      <c r="I97" s="29">
        <v>0</v>
      </c>
      <c r="J97" s="29">
        <v>0</v>
      </c>
      <c r="K97" s="29">
        <v>0</v>
      </c>
    </row>
    <row r="98" spans="1:11" ht="25.5">
      <c r="A98" s="56"/>
      <c r="B98" s="66">
        <v>45</v>
      </c>
      <c r="C98" s="73"/>
      <c r="D98" s="68"/>
      <c r="E98" s="70" t="s">
        <v>110</v>
      </c>
      <c r="F98" s="32">
        <f>F99</f>
        <v>1875</v>
      </c>
      <c r="G98" s="32">
        <v>5300</v>
      </c>
      <c r="H98" s="32">
        <f t="shared" ref="H98" si="35">H99</f>
        <v>0</v>
      </c>
      <c r="I98" s="32">
        <f>I99</f>
        <v>0</v>
      </c>
      <c r="J98" s="32">
        <v>0</v>
      </c>
      <c r="K98" s="32">
        <f t="shared" si="30"/>
        <v>0</v>
      </c>
    </row>
    <row r="99" spans="1:11">
      <c r="A99" s="56"/>
      <c r="B99" s="56"/>
      <c r="C99" s="69">
        <v>451</v>
      </c>
      <c r="D99" s="61"/>
      <c r="E99" s="62" t="s">
        <v>111</v>
      </c>
      <c r="F99" s="29">
        <f>F100</f>
        <v>1875</v>
      </c>
      <c r="G99" s="29">
        <v>0</v>
      </c>
      <c r="H99" s="29">
        <f t="shared" ref="H99" si="36">H100</f>
        <v>0</v>
      </c>
      <c r="I99" s="29">
        <f>I100</f>
        <v>0</v>
      </c>
      <c r="J99" s="29">
        <v>0</v>
      </c>
      <c r="K99" s="29">
        <v>0</v>
      </c>
    </row>
    <row r="100" spans="1:11">
      <c r="A100" s="56"/>
      <c r="B100" s="56"/>
      <c r="C100" s="56"/>
      <c r="D100" s="61">
        <v>4511</v>
      </c>
      <c r="E100" s="62" t="s">
        <v>111</v>
      </c>
      <c r="F100" s="29">
        <v>1875</v>
      </c>
      <c r="G100" s="29">
        <v>0</v>
      </c>
      <c r="H100" s="29">
        <v>0</v>
      </c>
      <c r="I100" s="29">
        <v>0</v>
      </c>
      <c r="J100" s="29">
        <v>0</v>
      </c>
      <c r="K100" s="29">
        <v>0</v>
      </c>
    </row>
    <row r="101" spans="1:11">
      <c r="F101" s="41"/>
      <c r="G101" s="41"/>
      <c r="H101" s="41"/>
      <c r="I101" s="41"/>
      <c r="J101" s="41"/>
      <c r="K101" s="41"/>
    </row>
    <row r="102" spans="1:11">
      <c r="F102" s="41"/>
      <c r="G102" s="41"/>
      <c r="H102" s="41"/>
      <c r="I102" s="41"/>
      <c r="J102" s="41"/>
      <c r="K102" s="41"/>
    </row>
  </sheetData>
  <mergeCells count="7">
    <mergeCell ref="A6:E6"/>
    <mergeCell ref="A7:E7"/>
    <mergeCell ref="A35:E35"/>
    <mergeCell ref="A36:E36"/>
    <mergeCell ref="A1:K1"/>
    <mergeCell ref="A3:K3"/>
    <mergeCell ref="A4:K4"/>
  </mergeCells>
  <pageMargins left="0.51181102362204722" right="0.51181102362204722" top="0.55118110236220474" bottom="0.55118110236220474" header="0.31496062992125984" footer="0.31496062992125984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45"/>
  <sheetViews>
    <sheetView topLeftCell="A19" workbookViewId="0">
      <selection activeCell="I26" sqref="I26"/>
    </sheetView>
  </sheetViews>
  <sheetFormatPr defaultRowHeight="15"/>
  <cols>
    <col min="1" max="1" width="37.7109375" customWidth="1"/>
    <col min="2" max="2" width="25.28515625" customWidth="1"/>
    <col min="3" max="5" width="25.28515625" style="143" customWidth="1"/>
    <col min="6" max="7" width="15.7109375" style="143" customWidth="1"/>
  </cols>
  <sheetData>
    <row r="1" spans="1:7" ht="18">
      <c r="A1" s="2"/>
      <c r="B1" s="2"/>
      <c r="C1" s="134"/>
      <c r="D1" s="134"/>
      <c r="E1" s="135"/>
      <c r="F1" s="135"/>
      <c r="G1" s="135"/>
    </row>
    <row r="2" spans="1:7" ht="15.75" customHeight="1">
      <c r="A2" s="106" t="s">
        <v>23</v>
      </c>
      <c r="B2" s="106"/>
      <c r="C2" s="106"/>
      <c r="D2" s="106"/>
      <c r="E2" s="106"/>
      <c r="F2" s="106"/>
      <c r="G2" s="106"/>
    </row>
    <row r="3" spans="1:7" ht="18">
      <c r="A3" s="2"/>
      <c r="B3" s="2"/>
      <c r="C3" s="134"/>
      <c r="D3" s="134"/>
      <c r="E3" s="135"/>
      <c r="F3" s="135"/>
      <c r="G3" s="135"/>
    </row>
    <row r="4" spans="1:7" ht="25.5">
      <c r="A4" s="28" t="s">
        <v>6</v>
      </c>
      <c r="B4" s="28" t="s">
        <v>141</v>
      </c>
      <c r="C4" s="28" t="s">
        <v>159</v>
      </c>
      <c r="D4" s="28" t="s">
        <v>160</v>
      </c>
      <c r="E4" s="28" t="s">
        <v>158</v>
      </c>
      <c r="F4" s="28" t="s">
        <v>10</v>
      </c>
      <c r="G4" s="28" t="s">
        <v>25</v>
      </c>
    </row>
    <row r="5" spans="1:7">
      <c r="A5" s="28">
        <v>1</v>
      </c>
      <c r="B5" s="28">
        <v>2</v>
      </c>
      <c r="C5" s="28">
        <v>3</v>
      </c>
      <c r="D5" s="28">
        <v>4</v>
      </c>
      <c r="E5" s="28">
        <v>5</v>
      </c>
      <c r="F5" s="28" t="s">
        <v>12</v>
      </c>
      <c r="G5" s="28" t="s">
        <v>134</v>
      </c>
    </row>
    <row r="6" spans="1:7">
      <c r="A6" s="5" t="s">
        <v>22</v>
      </c>
      <c r="B6" s="31">
        <f>B7+B9+B12+B20+B17</f>
        <v>1365785.49</v>
      </c>
      <c r="C6" s="136">
        <f>C7+C9+C12+C20+C22</f>
        <v>3412194.9699999997</v>
      </c>
      <c r="D6" s="136">
        <f t="shared" ref="D6" si="0">D7+D9+D12+D20</f>
        <v>0</v>
      </c>
      <c r="E6" s="136">
        <f>E7+E9+E12+E20+E17+E22</f>
        <v>1487909.1199999999</v>
      </c>
      <c r="F6" s="137">
        <f>E6/B6*100</f>
        <v>108.94164060858486</v>
      </c>
      <c r="G6" s="137">
        <f>E6/C6*100</f>
        <v>43.605630190586673</v>
      </c>
    </row>
    <row r="7" spans="1:7">
      <c r="A7" s="5" t="s">
        <v>20</v>
      </c>
      <c r="B7" s="31">
        <f t="shared" ref="B7:E7" si="1">B8</f>
        <v>207681.94</v>
      </c>
      <c r="C7" s="136">
        <f t="shared" si="1"/>
        <v>226000</v>
      </c>
      <c r="D7" s="136">
        <f t="shared" si="1"/>
        <v>0</v>
      </c>
      <c r="E7" s="136">
        <f t="shared" si="1"/>
        <v>93264.2</v>
      </c>
      <c r="F7" s="137">
        <f t="shared" ref="F7:F16" si="2">E7/B7*100</f>
        <v>44.907226887422183</v>
      </c>
      <c r="G7" s="137">
        <f t="shared" ref="G7:G16" si="3">E7/C7*100</f>
        <v>41.267345132743358</v>
      </c>
    </row>
    <row r="8" spans="1:7">
      <c r="A8" s="80" t="s">
        <v>112</v>
      </c>
      <c r="B8" s="48">
        <v>207681.94</v>
      </c>
      <c r="C8" s="138">
        <v>226000</v>
      </c>
      <c r="D8" s="139">
        <v>0</v>
      </c>
      <c r="E8" s="138">
        <v>93264.2</v>
      </c>
      <c r="F8" s="139">
        <f t="shared" si="2"/>
        <v>44.907226887422183</v>
      </c>
      <c r="G8" s="139">
        <f t="shared" si="3"/>
        <v>41.267345132743358</v>
      </c>
    </row>
    <row r="9" spans="1:7">
      <c r="A9" s="81" t="s">
        <v>113</v>
      </c>
      <c r="B9" s="82">
        <f t="shared" ref="B9" si="4">B10+B11</f>
        <v>1048240.99</v>
      </c>
      <c r="C9" s="140">
        <f t="shared" ref="C9:E9" si="5">C10+C11</f>
        <v>2274584.9699999997</v>
      </c>
      <c r="D9" s="140">
        <f t="shared" si="5"/>
        <v>0</v>
      </c>
      <c r="E9" s="140">
        <f t="shared" si="5"/>
        <v>1015984.6299999999</v>
      </c>
      <c r="F9" s="137">
        <f t="shared" si="2"/>
        <v>96.922810660170796</v>
      </c>
      <c r="G9" s="137">
        <f t="shared" si="3"/>
        <v>44.66681365611943</v>
      </c>
    </row>
    <row r="10" spans="1:7" ht="26.25">
      <c r="A10" s="83" t="s">
        <v>114</v>
      </c>
      <c r="B10" s="48">
        <v>568269.15</v>
      </c>
      <c r="C10" s="138">
        <v>1238749.97</v>
      </c>
      <c r="D10" s="139">
        <v>0</v>
      </c>
      <c r="E10" s="138">
        <v>561918.46</v>
      </c>
      <c r="F10" s="139">
        <f t="shared" si="2"/>
        <v>98.882450331854173</v>
      </c>
      <c r="G10" s="139">
        <f t="shared" si="3"/>
        <v>45.361733490092433</v>
      </c>
    </row>
    <row r="11" spans="1:7">
      <c r="A11" s="80" t="s">
        <v>115</v>
      </c>
      <c r="B11" s="48">
        <v>479971.84000000003</v>
      </c>
      <c r="C11" s="138">
        <v>1035835</v>
      </c>
      <c r="D11" s="139">
        <v>0</v>
      </c>
      <c r="E11" s="138">
        <v>454066.17</v>
      </c>
      <c r="F11" s="139">
        <f t="shared" si="2"/>
        <v>94.602668773234683</v>
      </c>
      <c r="G11" s="139">
        <f t="shared" si="3"/>
        <v>43.835762452514153</v>
      </c>
    </row>
    <row r="12" spans="1:7">
      <c r="A12" s="81" t="s">
        <v>116</v>
      </c>
      <c r="B12" s="82">
        <f t="shared" ref="B12" si="6">B13+B14+B15+B16</f>
        <v>104869</v>
      </c>
      <c r="C12" s="140">
        <f>C13+C14+C15+C16</f>
        <v>314610</v>
      </c>
      <c r="D12" s="140">
        <f t="shared" ref="D12:E12" si="7">D13+D14+D15+D16</f>
        <v>0</v>
      </c>
      <c r="E12" s="140">
        <f t="shared" si="7"/>
        <v>159231</v>
      </c>
      <c r="F12" s="137">
        <f t="shared" si="2"/>
        <v>151.83800741877963</v>
      </c>
      <c r="G12" s="137">
        <f t="shared" si="3"/>
        <v>50.612186516639646</v>
      </c>
    </row>
    <row r="13" spans="1:7">
      <c r="A13" s="80" t="s">
        <v>117</v>
      </c>
      <c r="B13" s="48">
        <v>0</v>
      </c>
      <c r="C13" s="138">
        <v>0</v>
      </c>
      <c r="D13" s="139">
        <v>0</v>
      </c>
      <c r="E13" s="138">
        <v>0</v>
      </c>
      <c r="F13" s="139">
        <v>0</v>
      </c>
      <c r="G13" s="139">
        <v>0</v>
      </c>
    </row>
    <row r="14" spans="1:7">
      <c r="A14" s="80" t="s">
        <v>119</v>
      </c>
      <c r="B14" s="48">
        <v>0</v>
      </c>
      <c r="C14" s="138">
        <v>0</v>
      </c>
      <c r="D14" s="139">
        <v>0</v>
      </c>
      <c r="E14" s="138">
        <v>0</v>
      </c>
      <c r="F14" s="139">
        <v>0</v>
      </c>
      <c r="G14" s="139">
        <v>0</v>
      </c>
    </row>
    <row r="15" spans="1:7" ht="26.25">
      <c r="A15" s="83" t="s">
        <v>118</v>
      </c>
      <c r="B15" s="48">
        <v>2700</v>
      </c>
      <c r="C15" s="138">
        <v>1560</v>
      </c>
      <c r="D15" s="139">
        <v>0</v>
      </c>
      <c r="E15" s="138">
        <v>2700</v>
      </c>
      <c r="F15" s="139">
        <f t="shared" si="2"/>
        <v>100</v>
      </c>
      <c r="G15" s="139">
        <f t="shared" si="3"/>
        <v>173.07692307692309</v>
      </c>
    </row>
    <row r="16" spans="1:7">
      <c r="A16" s="80" t="s">
        <v>120</v>
      </c>
      <c r="B16" s="48">
        <v>102169</v>
      </c>
      <c r="C16" s="138">
        <v>313050</v>
      </c>
      <c r="D16" s="139">
        <v>0</v>
      </c>
      <c r="E16" s="138">
        <v>156531</v>
      </c>
      <c r="F16" s="139">
        <f t="shared" si="2"/>
        <v>153.20792021063141</v>
      </c>
      <c r="G16" s="139">
        <f t="shared" si="3"/>
        <v>50.001916626736943</v>
      </c>
    </row>
    <row r="17" spans="1:7">
      <c r="A17" s="81" t="s">
        <v>144</v>
      </c>
      <c r="B17" s="82">
        <f>B18+B19</f>
        <v>4993.5599999999995</v>
      </c>
      <c r="C17" s="140">
        <v>0</v>
      </c>
      <c r="D17" s="137">
        <v>0</v>
      </c>
      <c r="E17" s="140">
        <f>E18+E19</f>
        <v>1491.95</v>
      </c>
      <c r="F17" s="137">
        <v>0</v>
      </c>
      <c r="G17" s="137">
        <v>0</v>
      </c>
    </row>
    <row r="18" spans="1:7">
      <c r="A18" s="80" t="s">
        <v>145</v>
      </c>
      <c r="B18" s="48">
        <v>1925.56</v>
      </c>
      <c r="C18" s="138">
        <v>0</v>
      </c>
      <c r="D18" s="139">
        <v>0</v>
      </c>
      <c r="E18" s="138">
        <v>1491.95</v>
      </c>
      <c r="F18" s="139">
        <v>0</v>
      </c>
      <c r="G18" s="139">
        <v>0</v>
      </c>
    </row>
    <row r="19" spans="1:7">
      <c r="A19" s="80" t="s">
        <v>146</v>
      </c>
      <c r="B19" s="48">
        <v>3068</v>
      </c>
      <c r="C19" s="138">
        <v>0</v>
      </c>
      <c r="D19" s="139">
        <v>0</v>
      </c>
      <c r="E19" s="138">
        <v>0</v>
      </c>
      <c r="F19" s="139">
        <v>0</v>
      </c>
      <c r="G19" s="139">
        <v>0</v>
      </c>
    </row>
    <row r="20" spans="1:7">
      <c r="A20" s="81" t="s">
        <v>122</v>
      </c>
      <c r="B20" s="51">
        <f t="shared" ref="B20:E20" si="8">B21</f>
        <v>0</v>
      </c>
      <c r="C20" s="137">
        <f t="shared" si="8"/>
        <v>0</v>
      </c>
      <c r="D20" s="137">
        <f t="shared" si="8"/>
        <v>0</v>
      </c>
      <c r="E20" s="137">
        <f t="shared" si="8"/>
        <v>0</v>
      </c>
      <c r="F20" s="137">
        <v>0</v>
      </c>
      <c r="G20" s="137">
        <v>0</v>
      </c>
    </row>
    <row r="21" spans="1:7">
      <c r="A21" s="80" t="s">
        <v>121</v>
      </c>
      <c r="B21" s="48">
        <v>0</v>
      </c>
      <c r="C21" s="138">
        <v>0</v>
      </c>
      <c r="D21" s="139">
        <v>0</v>
      </c>
      <c r="E21" s="138">
        <v>0</v>
      </c>
      <c r="F21" s="139">
        <v>0</v>
      </c>
      <c r="G21" s="139">
        <v>0</v>
      </c>
    </row>
    <row r="22" spans="1:7">
      <c r="A22" s="81" t="s">
        <v>166</v>
      </c>
      <c r="B22" s="82">
        <v>0</v>
      </c>
      <c r="C22" s="140">
        <f>C23</f>
        <v>597000</v>
      </c>
      <c r="D22" s="137">
        <v>0</v>
      </c>
      <c r="E22" s="140">
        <f>E23</f>
        <v>217937.34</v>
      </c>
      <c r="F22" s="137">
        <v>0</v>
      </c>
      <c r="G22" s="137">
        <f>E22/C22*100</f>
        <v>36.505417085427133</v>
      </c>
    </row>
    <row r="23" spans="1:7">
      <c r="A23" s="80" t="s">
        <v>167</v>
      </c>
      <c r="B23" s="48">
        <v>0</v>
      </c>
      <c r="C23" s="138">
        <v>597000</v>
      </c>
      <c r="D23" s="139">
        <v>0</v>
      </c>
      <c r="E23" s="138">
        <v>217937.34</v>
      </c>
      <c r="F23" s="139">
        <v>0</v>
      </c>
      <c r="G23" s="139">
        <f>E23/C23*100</f>
        <v>36.505417085427133</v>
      </c>
    </row>
    <row r="24" spans="1:7">
      <c r="A24" s="49"/>
      <c r="B24" s="50"/>
      <c r="C24" s="141"/>
      <c r="D24" s="142"/>
      <c r="E24" s="141"/>
      <c r="F24" s="141"/>
      <c r="G24" s="142"/>
    </row>
    <row r="25" spans="1:7">
      <c r="A25" s="49"/>
      <c r="B25" s="50"/>
      <c r="C25" s="141"/>
      <c r="D25" s="142"/>
      <c r="E25" s="141"/>
      <c r="F25" s="141"/>
      <c r="G25" s="142"/>
    </row>
    <row r="26" spans="1:7" ht="25.5">
      <c r="A26" s="28" t="s">
        <v>6</v>
      </c>
      <c r="B26" s="28" t="s">
        <v>141</v>
      </c>
      <c r="C26" s="28" t="s">
        <v>159</v>
      </c>
      <c r="D26" s="28" t="s">
        <v>160</v>
      </c>
      <c r="E26" s="28" t="s">
        <v>158</v>
      </c>
      <c r="F26" s="28" t="s">
        <v>10</v>
      </c>
      <c r="G26" s="28" t="s">
        <v>25</v>
      </c>
    </row>
    <row r="27" spans="1:7">
      <c r="A27" s="28">
        <v>1</v>
      </c>
      <c r="B27" s="28">
        <v>2</v>
      </c>
      <c r="C27" s="28">
        <v>3</v>
      </c>
      <c r="D27" s="28">
        <v>4</v>
      </c>
      <c r="E27" s="28">
        <v>5</v>
      </c>
      <c r="F27" s="28" t="s">
        <v>12</v>
      </c>
      <c r="G27" s="28" t="s">
        <v>134</v>
      </c>
    </row>
    <row r="28" spans="1:7">
      <c r="A28" s="5" t="s">
        <v>21</v>
      </c>
      <c r="B28" s="100">
        <f>B29+B31+B34+B42+B39</f>
        <v>1400935.36</v>
      </c>
      <c r="C28" s="136">
        <f>C29+C31+C34+C42+C44</f>
        <v>3412194.9699999997</v>
      </c>
      <c r="D28" s="136">
        <f t="shared" ref="C28:D28" si="9">D29+D31+D34+D42</f>
        <v>0</v>
      </c>
      <c r="E28" s="136">
        <f>E29+E31+E34+E42+E39+E44</f>
        <v>1761363.01</v>
      </c>
      <c r="F28" s="137">
        <f>E28/B28*100</f>
        <v>125.72764313693958</v>
      </c>
      <c r="G28" s="137">
        <f>E28/C28*100</f>
        <v>51.619647338030049</v>
      </c>
    </row>
    <row r="29" spans="1:7">
      <c r="A29" s="5" t="s">
        <v>20</v>
      </c>
      <c r="B29" s="100">
        <f t="shared" ref="B29:C29" si="10">B30</f>
        <v>207681.94</v>
      </c>
      <c r="C29" s="136">
        <f t="shared" si="10"/>
        <v>226000</v>
      </c>
      <c r="D29" s="136">
        <f t="shared" ref="D29" si="11">D30</f>
        <v>0</v>
      </c>
      <c r="E29" s="136">
        <f t="shared" ref="E29" si="12">E30</f>
        <v>109088.58</v>
      </c>
      <c r="F29" s="137">
        <f t="shared" ref="F29:F45" si="13">E29/B29*100</f>
        <v>52.526753168811894</v>
      </c>
      <c r="G29" s="137">
        <f t="shared" ref="G29:G45" si="14">E29/C29*100</f>
        <v>48.269283185840713</v>
      </c>
    </row>
    <row r="30" spans="1:7" ht="15.75" customHeight="1">
      <c r="A30" s="80" t="s">
        <v>112</v>
      </c>
      <c r="B30" s="101">
        <v>207681.94</v>
      </c>
      <c r="C30" s="138">
        <v>226000</v>
      </c>
      <c r="D30" s="139">
        <v>0</v>
      </c>
      <c r="E30" s="138">
        <v>109088.58</v>
      </c>
      <c r="F30" s="139">
        <f t="shared" si="13"/>
        <v>52.526753168811894</v>
      </c>
      <c r="G30" s="139">
        <f t="shared" si="14"/>
        <v>48.269283185840713</v>
      </c>
    </row>
    <row r="31" spans="1:7" ht="15.75" customHeight="1">
      <c r="A31" s="81" t="s">
        <v>113</v>
      </c>
      <c r="B31" s="102">
        <f t="shared" ref="B31:C31" si="15">B32+B33</f>
        <v>1085064.31</v>
      </c>
      <c r="C31" s="140">
        <f t="shared" si="15"/>
        <v>2274584.9699999997</v>
      </c>
      <c r="D31" s="140">
        <f t="shared" ref="D31" si="16">D32+D33</f>
        <v>0</v>
      </c>
      <c r="E31" s="140">
        <f t="shared" ref="E31" si="17">E32+E33</f>
        <v>1216814.69</v>
      </c>
      <c r="F31" s="137">
        <f t="shared" si="13"/>
        <v>112.14217247639451</v>
      </c>
      <c r="G31" s="137">
        <f t="shared" si="14"/>
        <v>53.49611933820173</v>
      </c>
    </row>
    <row r="32" spans="1:7" ht="26.25">
      <c r="A32" s="83" t="s">
        <v>114</v>
      </c>
      <c r="B32" s="101">
        <v>605092.47</v>
      </c>
      <c r="C32" s="138">
        <v>1238749.97</v>
      </c>
      <c r="D32" s="139">
        <v>0</v>
      </c>
      <c r="E32" s="138">
        <v>686036.64</v>
      </c>
      <c r="F32" s="139">
        <f t="shared" si="13"/>
        <v>113.37715704840949</v>
      </c>
      <c r="G32" s="139">
        <f t="shared" si="14"/>
        <v>55.381364812464938</v>
      </c>
    </row>
    <row r="33" spans="1:7">
      <c r="A33" s="80" t="s">
        <v>115</v>
      </c>
      <c r="B33" s="101">
        <v>479971.84000000003</v>
      </c>
      <c r="C33" s="138">
        <v>1035835</v>
      </c>
      <c r="D33" s="139">
        <v>0</v>
      </c>
      <c r="E33" s="138">
        <v>530778.05000000005</v>
      </c>
      <c r="F33" s="139">
        <f t="shared" si="13"/>
        <v>110.58524808455429</v>
      </c>
      <c r="G33" s="139">
        <f t="shared" si="14"/>
        <v>51.241563569487425</v>
      </c>
    </row>
    <row r="34" spans="1:7">
      <c r="A34" s="81" t="s">
        <v>116</v>
      </c>
      <c r="B34" s="102">
        <f t="shared" ref="B34" si="18">B35+B36+B37+B38</f>
        <v>103195.55</v>
      </c>
      <c r="C34" s="140">
        <f>C35+C36+C37+C38</f>
        <v>314610</v>
      </c>
      <c r="D34" s="140">
        <f t="shared" ref="D34" si="19">D35+D36+D37+D38</f>
        <v>0</v>
      </c>
      <c r="E34" s="140">
        <f t="shared" ref="E34" si="20">E35+E36+E37+E38</f>
        <v>158001.9</v>
      </c>
      <c r="F34" s="137">
        <f t="shared" si="13"/>
        <v>153.10921837230381</v>
      </c>
      <c r="G34" s="137">
        <f t="shared" si="14"/>
        <v>50.221512348622099</v>
      </c>
    </row>
    <row r="35" spans="1:7">
      <c r="A35" s="80" t="s">
        <v>117</v>
      </c>
      <c r="B35" s="101">
        <v>0</v>
      </c>
      <c r="C35" s="138">
        <v>0</v>
      </c>
      <c r="D35" s="139">
        <v>0</v>
      </c>
      <c r="E35" s="138">
        <v>0</v>
      </c>
      <c r="F35" s="139">
        <v>0</v>
      </c>
      <c r="G35" s="139">
        <v>0</v>
      </c>
    </row>
    <row r="36" spans="1:7">
      <c r="A36" s="80" t="s">
        <v>119</v>
      </c>
      <c r="B36" s="101">
        <v>0</v>
      </c>
      <c r="C36" s="138">
        <v>0</v>
      </c>
      <c r="D36" s="139">
        <v>0</v>
      </c>
      <c r="E36" s="138">
        <v>0</v>
      </c>
      <c r="F36" s="139">
        <v>0</v>
      </c>
      <c r="G36" s="139">
        <v>0</v>
      </c>
    </row>
    <row r="37" spans="1:7" ht="26.25">
      <c r="A37" s="83" t="s">
        <v>118</v>
      </c>
      <c r="B37" s="101">
        <v>2700</v>
      </c>
      <c r="C37" s="138">
        <v>1560</v>
      </c>
      <c r="D37" s="139">
        <v>0</v>
      </c>
      <c r="E37" s="138">
        <v>2700</v>
      </c>
      <c r="F37" s="139">
        <f t="shared" si="13"/>
        <v>100</v>
      </c>
      <c r="G37" s="139">
        <f t="shared" si="14"/>
        <v>173.07692307692309</v>
      </c>
    </row>
    <row r="38" spans="1:7">
      <c r="A38" s="80" t="s">
        <v>120</v>
      </c>
      <c r="B38" s="101">
        <v>100495.55</v>
      </c>
      <c r="C38" s="138">
        <v>313050</v>
      </c>
      <c r="D38" s="139">
        <v>0</v>
      </c>
      <c r="E38" s="138">
        <v>155301.9</v>
      </c>
      <c r="F38" s="139">
        <f t="shared" si="13"/>
        <v>154.53609637441656</v>
      </c>
      <c r="G38" s="139">
        <f t="shared" si="14"/>
        <v>49.609295639674173</v>
      </c>
    </row>
    <row r="39" spans="1:7">
      <c r="A39" s="81" t="s">
        <v>144</v>
      </c>
      <c r="B39" s="102">
        <f>B40+B41</f>
        <v>4993.5599999999995</v>
      </c>
      <c r="C39" s="140">
        <v>0</v>
      </c>
      <c r="D39" s="137">
        <v>0</v>
      </c>
      <c r="E39" s="140">
        <f>E40+E41</f>
        <v>277.5</v>
      </c>
      <c r="F39" s="137">
        <f t="shared" si="13"/>
        <v>5.5571576190132896</v>
      </c>
      <c r="G39" s="137">
        <v>0</v>
      </c>
    </row>
    <row r="40" spans="1:7">
      <c r="A40" s="80" t="s">
        <v>145</v>
      </c>
      <c r="B40" s="101">
        <v>1925.56</v>
      </c>
      <c r="C40" s="138">
        <v>0</v>
      </c>
      <c r="D40" s="139">
        <v>0</v>
      </c>
      <c r="E40" s="138">
        <v>277.5</v>
      </c>
      <c r="F40" s="139">
        <f t="shared" si="13"/>
        <v>14.411392010635868</v>
      </c>
      <c r="G40" s="139">
        <v>0</v>
      </c>
    </row>
    <row r="41" spans="1:7">
      <c r="A41" s="80" t="s">
        <v>146</v>
      </c>
      <c r="B41" s="101">
        <v>3068</v>
      </c>
      <c r="C41" s="138">
        <v>0</v>
      </c>
      <c r="D41" s="139">
        <v>0</v>
      </c>
      <c r="E41" s="138">
        <v>0</v>
      </c>
      <c r="F41" s="139">
        <f t="shared" si="13"/>
        <v>0</v>
      </c>
      <c r="G41" s="139">
        <v>0</v>
      </c>
    </row>
    <row r="42" spans="1:7">
      <c r="A42" s="81" t="s">
        <v>122</v>
      </c>
      <c r="B42" s="32">
        <f t="shared" ref="B42:C42" si="21">B43</f>
        <v>0</v>
      </c>
      <c r="C42" s="137">
        <f t="shared" si="21"/>
        <v>0</v>
      </c>
      <c r="D42" s="137">
        <f t="shared" ref="D42" si="22">D43</f>
        <v>0</v>
      </c>
      <c r="E42" s="137">
        <f t="shared" ref="E42" si="23">E43</f>
        <v>0</v>
      </c>
      <c r="F42" s="137">
        <v>0</v>
      </c>
      <c r="G42" s="137">
        <v>0</v>
      </c>
    </row>
    <row r="43" spans="1:7">
      <c r="A43" s="80" t="s">
        <v>121</v>
      </c>
      <c r="B43" s="101">
        <v>0</v>
      </c>
      <c r="C43" s="138">
        <v>0</v>
      </c>
      <c r="D43" s="139">
        <v>0</v>
      </c>
      <c r="E43" s="138">
        <v>0</v>
      </c>
      <c r="F43" s="139">
        <v>0</v>
      </c>
      <c r="G43" s="139">
        <v>0</v>
      </c>
    </row>
    <row r="44" spans="1:7">
      <c r="A44" s="81" t="s">
        <v>166</v>
      </c>
      <c r="B44" s="82">
        <v>0</v>
      </c>
      <c r="C44" s="140">
        <f>C45</f>
        <v>597000</v>
      </c>
      <c r="D44" s="137">
        <v>0</v>
      </c>
      <c r="E44" s="140">
        <f>E45</f>
        <v>277180.34000000003</v>
      </c>
      <c r="F44" s="137">
        <v>0</v>
      </c>
      <c r="G44" s="137">
        <f t="shared" si="14"/>
        <v>46.428867671691798</v>
      </c>
    </row>
    <row r="45" spans="1:7">
      <c r="A45" s="80" t="s">
        <v>167</v>
      </c>
      <c r="B45" s="48">
        <v>0</v>
      </c>
      <c r="C45" s="138">
        <v>597000</v>
      </c>
      <c r="D45" s="139">
        <v>0</v>
      </c>
      <c r="E45" s="138">
        <v>277180.34000000003</v>
      </c>
      <c r="F45" s="139">
        <v>0</v>
      </c>
      <c r="G45" s="139">
        <f t="shared" si="14"/>
        <v>46.428867671691798</v>
      </c>
    </row>
  </sheetData>
  <mergeCells count="1">
    <mergeCell ref="A2:G2"/>
  </mergeCells>
  <pageMargins left="0.7" right="0.7" top="0.75" bottom="0.75" header="0.3" footer="0.3"/>
  <pageSetup paperSize="9" scale="77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G10"/>
  <sheetViews>
    <sheetView workbookViewId="0">
      <selection activeCell="E23" sqref="E23"/>
    </sheetView>
  </sheetViews>
  <sheetFormatPr defaultRowHeight="15"/>
  <cols>
    <col min="1" max="1" width="37.7109375" customWidth="1"/>
    <col min="2" max="5" width="25.28515625" customWidth="1"/>
    <col min="6" max="7" width="15.7109375" customWidth="1"/>
  </cols>
  <sheetData>
    <row r="1" spans="1:7" ht="18">
      <c r="A1" s="2"/>
      <c r="B1" s="2"/>
      <c r="C1" s="2"/>
      <c r="D1" s="2"/>
      <c r="E1" s="3"/>
      <c r="F1" s="3"/>
      <c r="G1" s="3"/>
    </row>
    <row r="2" spans="1:7" ht="15.75" customHeight="1">
      <c r="A2" s="106" t="s">
        <v>24</v>
      </c>
      <c r="B2" s="106"/>
      <c r="C2" s="106"/>
      <c r="D2" s="106"/>
      <c r="E2" s="106"/>
      <c r="F2" s="106"/>
      <c r="G2" s="106"/>
    </row>
    <row r="3" spans="1:7" ht="15.75" customHeight="1">
      <c r="A3" s="24"/>
      <c r="B3" s="24"/>
      <c r="C3" s="24"/>
      <c r="D3" s="24"/>
      <c r="E3" s="24"/>
      <c r="F3" s="24"/>
      <c r="G3" s="24"/>
    </row>
    <row r="4" spans="1:7" ht="15.75" customHeight="1">
      <c r="A4" s="24"/>
      <c r="B4" s="24"/>
      <c r="C4" s="24"/>
      <c r="D4" s="24"/>
      <c r="E4" s="24"/>
      <c r="F4" s="24"/>
      <c r="G4" s="24"/>
    </row>
    <row r="5" spans="1:7" ht="18">
      <c r="A5" s="2"/>
      <c r="B5" s="2"/>
      <c r="C5" s="2"/>
      <c r="D5" s="2"/>
      <c r="E5" s="3"/>
      <c r="F5" s="3"/>
      <c r="G5" s="3"/>
    </row>
    <row r="6" spans="1:7" ht="25.5">
      <c r="A6" s="28" t="s">
        <v>6</v>
      </c>
      <c r="B6" s="28" t="s">
        <v>147</v>
      </c>
      <c r="C6" s="28" t="s">
        <v>159</v>
      </c>
      <c r="D6" s="28" t="s">
        <v>160</v>
      </c>
      <c r="E6" s="28" t="s">
        <v>164</v>
      </c>
      <c r="F6" s="28" t="s">
        <v>10</v>
      </c>
      <c r="G6" s="28" t="s">
        <v>25</v>
      </c>
    </row>
    <row r="7" spans="1:7">
      <c r="A7" s="28">
        <v>1</v>
      </c>
      <c r="B7" s="28">
        <v>2</v>
      </c>
      <c r="C7" s="28">
        <v>3</v>
      </c>
      <c r="D7" s="28">
        <v>4</v>
      </c>
      <c r="E7" s="28">
        <v>5</v>
      </c>
      <c r="F7" s="28" t="s">
        <v>12</v>
      </c>
      <c r="G7" s="28" t="s">
        <v>134</v>
      </c>
    </row>
    <row r="8" spans="1:7" ht="15.75" customHeight="1">
      <c r="A8" s="5" t="s">
        <v>21</v>
      </c>
      <c r="B8" s="51">
        <f>'Rashodi i prihodi prema izvoru'!B28</f>
        <v>1400935.36</v>
      </c>
      <c r="C8" s="31">
        <f>C9</f>
        <v>3412194.97</v>
      </c>
      <c r="D8" s="31">
        <v>0</v>
      </c>
      <c r="E8" s="51">
        <f>E9</f>
        <v>1761363.01</v>
      </c>
      <c r="F8" s="51">
        <f>E8/B8*100</f>
        <v>125.72764313693958</v>
      </c>
      <c r="G8" s="51">
        <f>E8/C8*100</f>
        <v>51.619647338030042</v>
      </c>
    </row>
    <row r="9" spans="1:7" ht="15.75" customHeight="1">
      <c r="A9" s="5" t="s">
        <v>123</v>
      </c>
      <c r="B9" s="55">
        <f>B8</f>
        <v>1400935.36</v>
      </c>
      <c r="C9" s="30">
        <v>3412194.97</v>
      </c>
      <c r="D9" s="30">
        <v>0</v>
      </c>
      <c r="E9" s="55">
        <v>1761363.01</v>
      </c>
      <c r="F9" s="55">
        <f>F10</f>
        <v>125.72764313693958</v>
      </c>
      <c r="G9" s="55">
        <f t="shared" ref="G9:G10" si="0">E9/C9*100</f>
        <v>51.619647338030042</v>
      </c>
    </row>
    <row r="10" spans="1:7">
      <c r="A10" s="10" t="s">
        <v>124</v>
      </c>
      <c r="B10" s="55">
        <f>B9</f>
        <v>1400935.36</v>
      </c>
      <c r="C10" s="30">
        <f>C9</f>
        <v>3412194.97</v>
      </c>
      <c r="D10" s="30">
        <v>0</v>
      </c>
      <c r="E10" s="55">
        <f>E9</f>
        <v>1761363.01</v>
      </c>
      <c r="F10" s="55">
        <f>E10/B10*100</f>
        <v>125.72764313693958</v>
      </c>
      <c r="G10" s="55">
        <f t="shared" si="0"/>
        <v>51.619647338030042</v>
      </c>
    </row>
  </sheetData>
  <mergeCells count="1">
    <mergeCell ref="A2:G2"/>
  </mergeCells>
  <pageMargins left="0.7" right="0.7" top="0.75" bottom="0.75" header="0.3" footer="0.3"/>
  <pageSetup paperSize="9" scale="7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130115-7AD4-4C4B-9AF2-23BE54036679}">
  <dimension ref="A1:H414"/>
  <sheetViews>
    <sheetView topLeftCell="A364" workbookViewId="0">
      <selection activeCell="M373" sqref="M373"/>
    </sheetView>
  </sheetViews>
  <sheetFormatPr defaultRowHeight="15"/>
  <cols>
    <col min="1" max="1" width="11.5703125" style="148" customWidth="1"/>
    <col min="2" max="2" width="41.85546875" style="148" customWidth="1"/>
    <col min="3" max="3" width="13.7109375" style="148" customWidth="1"/>
    <col min="4" max="4" width="16" style="159" customWidth="1"/>
    <col min="5" max="5" width="13" style="159" customWidth="1"/>
    <col min="6" max="6" width="13.42578125" style="159" customWidth="1"/>
    <col min="7" max="7" width="11.140625" style="43" customWidth="1"/>
    <col min="8" max="8" width="10.140625" style="43" customWidth="1"/>
  </cols>
  <sheetData>
    <row r="1" spans="1:8">
      <c r="A1" s="132" t="s">
        <v>126</v>
      </c>
      <c r="B1" s="132"/>
      <c r="C1" s="132"/>
      <c r="D1" s="132"/>
      <c r="E1" s="132"/>
      <c r="F1" s="132"/>
      <c r="G1" s="132"/>
      <c r="H1" s="132"/>
    </row>
    <row r="2" spans="1:8" ht="8.25" customHeight="1">
      <c r="A2" s="36"/>
      <c r="B2" s="36"/>
      <c r="C2" s="36"/>
      <c r="D2" s="144"/>
      <c r="E2" s="144"/>
      <c r="F2" s="150"/>
      <c r="G2" s="150"/>
      <c r="H2" s="204"/>
    </row>
    <row r="3" spans="1:8">
      <c r="A3" s="132" t="s">
        <v>127</v>
      </c>
      <c r="B3" s="132"/>
      <c r="C3" s="132"/>
      <c r="D3" s="132"/>
      <c r="E3" s="132"/>
      <c r="F3" s="132"/>
      <c r="G3" s="132"/>
      <c r="H3" s="132"/>
    </row>
    <row r="4" spans="1:8">
      <c r="A4" s="132" t="s">
        <v>125</v>
      </c>
      <c r="B4" s="132"/>
      <c r="C4" s="132"/>
      <c r="D4" s="132"/>
      <c r="E4" s="132"/>
      <c r="F4" s="132"/>
      <c r="G4" s="132"/>
      <c r="H4" s="132"/>
    </row>
    <row r="5" spans="1:8" ht="12" customHeight="1"/>
    <row r="6" spans="1:8" s="37" customFormat="1" ht="38.25">
      <c r="A6" s="129" t="s">
        <v>6</v>
      </c>
      <c r="B6" s="130"/>
      <c r="C6" s="28" t="s">
        <v>289</v>
      </c>
      <c r="D6" s="28" t="s">
        <v>159</v>
      </c>
      <c r="E6" s="28" t="s">
        <v>160</v>
      </c>
      <c r="F6" s="28" t="s">
        <v>158</v>
      </c>
      <c r="G6" s="28" t="s">
        <v>10</v>
      </c>
      <c r="H6" s="28" t="s">
        <v>25</v>
      </c>
    </row>
    <row r="7" spans="1:8" s="37" customFormat="1" ht="12.75" customHeight="1">
      <c r="A7" s="129">
        <v>1</v>
      </c>
      <c r="B7" s="130"/>
      <c r="C7" s="28">
        <v>2</v>
      </c>
      <c r="D7" s="28">
        <v>3</v>
      </c>
      <c r="E7" s="28">
        <v>4</v>
      </c>
      <c r="F7" s="28">
        <v>5</v>
      </c>
      <c r="G7" s="28" t="s">
        <v>12</v>
      </c>
      <c r="H7" s="28" t="s">
        <v>134</v>
      </c>
    </row>
    <row r="8" spans="1:8" s="37" customFormat="1" ht="16.5" customHeight="1">
      <c r="A8" s="84"/>
      <c r="B8" s="149" t="s">
        <v>148</v>
      </c>
      <c r="C8" s="193">
        <f>C9+C31+C126+C364</f>
        <v>1400935.3599999999</v>
      </c>
      <c r="D8" s="193">
        <f t="shared" ref="D8:F8" si="0">D9+D31+D126+D364</f>
        <v>3412194.9699999997</v>
      </c>
      <c r="E8" s="193">
        <f t="shared" si="0"/>
        <v>0</v>
      </c>
      <c r="F8" s="193">
        <f t="shared" si="0"/>
        <v>1761363.0100000002</v>
      </c>
      <c r="G8" s="146">
        <f>F8/C8*100</f>
        <v>125.72764313693963</v>
      </c>
      <c r="H8" s="147">
        <f>F8/D8*100</f>
        <v>51.619647338030049</v>
      </c>
    </row>
    <row r="9" spans="1:8" ht="27.75" customHeight="1">
      <c r="A9" s="188" t="s">
        <v>168</v>
      </c>
      <c r="B9" s="189" t="s">
        <v>169</v>
      </c>
      <c r="C9" s="190">
        <f>C10+C15+C20+C25</f>
        <v>37000</v>
      </c>
      <c r="D9" s="190">
        <f t="shared" ref="D9:F9" si="1">D10+D15+D20+D25</f>
        <v>80900</v>
      </c>
      <c r="E9" s="190">
        <f t="shared" si="1"/>
        <v>0</v>
      </c>
      <c r="F9" s="190">
        <f t="shared" si="1"/>
        <v>37174.68</v>
      </c>
      <c r="G9" s="191">
        <f>F9/C9*100</f>
        <v>100.47210810810812</v>
      </c>
      <c r="H9" s="192">
        <f>F9/D9*100</f>
        <v>45.951396786155748</v>
      </c>
    </row>
    <row r="10" spans="1:8" ht="25.5">
      <c r="A10" s="160" t="s">
        <v>170</v>
      </c>
      <c r="B10" s="160" t="s">
        <v>171</v>
      </c>
      <c r="C10" s="168">
        <f>C11</f>
        <v>0</v>
      </c>
      <c r="D10" s="161">
        <v>1500</v>
      </c>
      <c r="E10" s="161">
        <v>0</v>
      </c>
      <c r="F10" s="161">
        <v>0</v>
      </c>
      <c r="G10" s="174">
        <v>0</v>
      </c>
      <c r="H10" s="198">
        <f t="shared" ref="H10:H29" si="2">F10/D10*100</f>
        <v>0</v>
      </c>
    </row>
    <row r="11" spans="1:8">
      <c r="A11" s="162" t="s">
        <v>172</v>
      </c>
      <c r="B11" s="162" t="s">
        <v>173</v>
      </c>
      <c r="C11" s="169">
        <v>0</v>
      </c>
      <c r="D11" s="163">
        <v>1500</v>
      </c>
      <c r="E11" s="163">
        <v>0</v>
      </c>
      <c r="F11" s="163">
        <v>0</v>
      </c>
      <c r="G11" s="175">
        <v>0</v>
      </c>
      <c r="H11" s="199">
        <f t="shared" si="2"/>
        <v>0</v>
      </c>
    </row>
    <row r="12" spans="1:8">
      <c r="A12" s="162" t="s">
        <v>174</v>
      </c>
      <c r="B12" s="162" t="s">
        <v>175</v>
      </c>
      <c r="C12" s="169">
        <v>0</v>
      </c>
      <c r="D12" s="163">
        <v>1500</v>
      </c>
      <c r="E12" s="163">
        <v>0</v>
      </c>
      <c r="F12" s="163">
        <v>0</v>
      </c>
      <c r="G12" s="175">
        <v>0</v>
      </c>
      <c r="H12" s="199">
        <f t="shared" si="2"/>
        <v>0</v>
      </c>
    </row>
    <row r="13" spans="1:8">
      <c r="A13" s="162" t="s">
        <v>176</v>
      </c>
      <c r="B13" s="162" t="s">
        <v>9</v>
      </c>
      <c r="C13" s="169">
        <v>0</v>
      </c>
      <c r="D13" s="163">
        <v>1500</v>
      </c>
      <c r="E13" s="163">
        <v>0</v>
      </c>
      <c r="F13" s="163">
        <v>0</v>
      </c>
      <c r="G13" s="175">
        <v>0</v>
      </c>
      <c r="H13" s="199">
        <f t="shared" si="2"/>
        <v>0</v>
      </c>
    </row>
    <row r="14" spans="1:8">
      <c r="A14" s="162" t="s">
        <v>287</v>
      </c>
      <c r="B14" s="162" t="s">
        <v>68</v>
      </c>
      <c r="C14" s="169">
        <v>0</v>
      </c>
      <c r="D14" s="163">
        <v>1500</v>
      </c>
      <c r="E14" s="163">
        <v>0</v>
      </c>
      <c r="F14" s="163">
        <v>0</v>
      </c>
      <c r="G14" s="175">
        <v>0</v>
      </c>
      <c r="H14" s="199">
        <f t="shared" si="2"/>
        <v>0</v>
      </c>
    </row>
    <row r="15" spans="1:8" ht="25.5">
      <c r="A15" s="160" t="s">
        <v>177</v>
      </c>
      <c r="B15" s="160" t="s">
        <v>178</v>
      </c>
      <c r="C15" s="168">
        <f>C16</f>
        <v>600</v>
      </c>
      <c r="D15" s="161">
        <v>20400</v>
      </c>
      <c r="E15" s="161">
        <v>0</v>
      </c>
      <c r="F15" s="161">
        <f>F16</f>
        <v>1500</v>
      </c>
      <c r="G15" s="174">
        <f t="shared" ref="G15:G24" si="3">F15/C15*100</f>
        <v>250</v>
      </c>
      <c r="H15" s="198">
        <f t="shared" si="2"/>
        <v>7.3529411764705888</v>
      </c>
    </row>
    <row r="16" spans="1:8">
      <c r="A16" s="162" t="s">
        <v>172</v>
      </c>
      <c r="B16" s="162" t="s">
        <v>173</v>
      </c>
      <c r="C16" s="169">
        <f>C17</f>
        <v>600</v>
      </c>
      <c r="D16" s="163">
        <v>20400</v>
      </c>
      <c r="E16" s="163">
        <v>0</v>
      </c>
      <c r="F16" s="163">
        <f>F17</f>
        <v>1500</v>
      </c>
      <c r="G16" s="175">
        <f t="shared" si="3"/>
        <v>250</v>
      </c>
      <c r="H16" s="199">
        <f t="shared" si="2"/>
        <v>7.3529411764705888</v>
      </c>
    </row>
    <row r="17" spans="1:8">
      <c r="A17" s="162" t="s">
        <v>174</v>
      </c>
      <c r="B17" s="162" t="s">
        <v>175</v>
      </c>
      <c r="C17" s="169">
        <f>C18</f>
        <v>600</v>
      </c>
      <c r="D17" s="163">
        <v>20400</v>
      </c>
      <c r="E17" s="163">
        <v>0</v>
      </c>
      <c r="F17" s="163">
        <f>F18</f>
        <v>1500</v>
      </c>
      <c r="G17" s="175">
        <f t="shared" si="3"/>
        <v>250</v>
      </c>
      <c r="H17" s="199">
        <f t="shared" si="2"/>
        <v>7.3529411764705888</v>
      </c>
    </row>
    <row r="18" spans="1:8">
      <c r="A18" s="162" t="s">
        <v>179</v>
      </c>
      <c r="B18" s="162" t="s">
        <v>4</v>
      </c>
      <c r="C18" s="169">
        <f>C19</f>
        <v>600</v>
      </c>
      <c r="D18" s="163">
        <v>20400</v>
      </c>
      <c r="E18" s="163">
        <v>0</v>
      </c>
      <c r="F18" s="163">
        <f>F19</f>
        <v>1500</v>
      </c>
      <c r="G18" s="175">
        <f t="shared" si="3"/>
        <v>250</v>
      </c>
      <c r="H18" s="199">
        <f t="shared" si="2"/>
        <v>7.3529411764705888</v>
      </c>
    </row>
    <row r="19" spans="1:8">
      <c r="A19" s="162" t="s">
        <v>242</v>
      </c>
      <c r="B19" s="162" t="s">
        <v>63</v>
      </c>
      <c r="C19" s="169">
        <v>600</v>
      </c>
      <c r="D19" s="163">
        <v>20400</v>
      </c>
      <c r="E19" s="163">
        <v>0</v>
      </c>
      <c r="F19" s="163">
        <v>1500</v>
      </c>
      <c r="G19" s="175">
        <f t="shared" si="3"/>
        <v>250</v>
      </c>
      <c r="H19" s="199">
        <f t="shared" si="2"/>
        <v>7.3529411764705888</v>
      </c>
    </row>
    <row r="20" spans="1:8" ht="25.5">
      <c r="A20" s="160" t="s">
        <v>180</v>
      </c>
      <c r="B20" s="160" t="s">
        <v>181</v>
      </c>
      <c r="C20" s="168">
        <f>C21</f>
        <v>36400</v>
      </c>
      <c r="D20" s="161">
        <v>37000</v>
      </c>
      <c r="E20" s="161">
        <v>0</v>
      </c>
      <c r="F20" s="161">
        <v>33000</v>
      </c>
      <c r="G20" s="174">
        <f t="shared" si="3"/>
        <v>90.659340659340657</v>
      </c>
      <c r="H20" s="198">
        <f t="shared" si="2"/>
        <v>89.189189189189193</v>
      </c>
    </row>
    <row r="21" spans="1:8">
      <c r="A21" s="162" t="s">
        <v>172</v>
      </c>
      <c r="B21" s="162" t="s">
        <v>173</v>
      </c>
      <c r="C21" s="169">
        <f>C22</f>
        <v>36400</v>
      </c>
      <c r="D21" s="163">
        <v>37000</v>
      </c>
      <c r="E21" s="163">
        <v>0</v>
      </c>
      <c r="F21" s="163">
        <v>33000</v>
      </c>
      <c r="G21" s="175">
        <f t="shared" si="3"/>
        <v>90.659340659340657</v>
      </c>
      <c r="H21" s="199">
        <f t="shared" si="2"/>
        <v>89.189189189189193</v>
      </c>
    </row>
    <row r="22" spans="1:8">
      <c r="A22" s="162" t="s">
        <v>174</v>
      </c>
      <c r="B22" s="162" t="s">
        <v>175</v>
      </c>
      <c r="C22" s="169">
        <f>C23</f>
        <v>36400</v>
      </c>
      <c r="D22" s="163">
        <v>37000</v>
      </c>
      <c r="E22" s="163">
        <v>0</v>
      </c>
      <c r="F22" s="163">
        <v>33000</v>
      </c>
      <c r="G22" s="175">
        <f t="shared" si="3"/>
        <v>90.659340659340657</v>
      </c>
      <c r="H22" s="199">
        <f t="shared" si="2"/>
        <v>89.189189189189193</v>
      </c>
    </row>
    <row r="23" spans="1:8">
      <c r="A23" s="162" t="s">
        <v>179</v>
      </c>
      <c r="B23" s="162" t="s">
        <v>4</v>
      </c>
      <c r="C23" s="169">
        <f>C24</f>
        <v>36400</v>
      </c>
      <c r="D23" s="163">
        <v>37000</v>
      </c>
      <c r="E23" s="163">
        <v>0</v>
      </c>
      <c r="F23" s="163">
        <v>33000</v>
      </c>
      <c r="G23" s="175">
        <f t="shared" si="3"/>
        <v>90.659340659340657</v>
      </c>
      <c r="H23" s="199">
        <f t="shared" si="2"/>
        <v>89.189189189189193</v>
      </c>
    </row>
    <row r="24" spans="1:8">
      <c r="A24" s="162" t="s">
        <v>242</v>
      </c>
      <c r="B24" s="162" t="s">
        <v>63</v>
      </c>
      <c r="C24" s="169">
        <v>36400</v>
      </c>
      <c r="D24" s="163">
        <v>37000</v>
      </c>
      <c r="E24" s="163">
        <v>0</v>
      </c>
      <c r="F24" s="163">
        <v>33000</v>
      </c>
      <c r="G24" s="175">
        <f t="shared" si="3"/>
        <v>90.659340659340657</v>
      </c>
      <c r="H24" s="199">
        <f t="shared" si="2"/>
        <v>89.189189189189193</v>
      </c>
    </row>
    <row r="25" spans="1:8" ht="25.5">
      <c r="A25" s="160" t="s">
        <v>182</v>
      </c>
      <c r="B25" s="160" t="s">
        <v>183</v>
      </c>
      <c r="C25" s="168">
        <f>C26</f>
        <v>0</v>
      </c>
      <c r="D25" s="161">
        <v>22000</v>
      </c>
      <c r="E25" s="161">
        <v>0</v>
      </c>
      <c r="F25" s="161">
        <v>2674.68</v>
      </c>
      <c r="G25" s="196">
        <v>0</v>
      </c>
      <c r="H25" s="197">
        <f t="shared" si="2"/>
        <v>12.157636363636364</v>
      </c>
    </row>
    <row r="26" spans="1:8">
      <c r="A26" s="162" t="s">
        <v>172</v>
      </c>
      <c r="B26" s="162" t="s">
        <v>173</v>
      </c>
      <c r="C26" s="169">
        <f>C27</f>
        <v>0</v>
      </c>
      <c r="D26" s="163">
        <v>22000</v>
      </c>
      <c r="E26" s="163">
        <v>0</v>
      </c>
      <c r="F26" s="163">
        <v>2674.68</v>
      </c>
      <c r="G26" s="175">
        <v>0</v>
      </c>
      <c r="H26" s="199">
        <f t="shared" si="2"/>
        <v>12.157636363636364</v>
      </c>
    </row>
    <row r="27" spans="1:8">
      <c r="A27" s="162" t="s">
        <v>174</v>
      </c>
      <c r="B27" s="162" t="s">
        <v>175</v>
      </c>
      <c r="C27" s="169">
        <f>C28</f>
        <v>0</v>
      </c>
      <c r="D27" s="163">
        <v>22000</v>
      </c>
      <c r="E27" s="163">
        <v>0</v>
      </c>
      <c r="F27" s="163">
        <v>2674.68</v>
      </c>
      <c r="G27" s="175">
        <v>0</v>
      </c>
      <c r="H27" s="199">
        <f t="shared" si="2"/>
        <v>12.157636363636364</v>
      </c>
    </row>
    <row r="28" spans="1:8">
      <c r="A28" s="162" t="s">
        <v>179</v>
      </c>
      <c r="B28" s="162" t="s">
        <v>4</v>
      </c>
      <c r="C28" s="169">
        <f>C29</f>
        <v>0</v>
      </c>
      <c r="D28" s="163">
        <v>22000</v>
      </c>
      <c r="E28" s="163">
        <v>0</v>
      </c>
      <c r="F28" s="163">
        <v>2674.68</v>
      </c>
      <c r="G28" s="175">
        <v>0</v>
      </c>
      <c r="H28" s="199">
        <f t="shared" si="2"/>
        <v>12.157636363636364</v>
      </c>
    </row>
    <row r="29" spans="1:8">
      <c r="A29" s="162" t="s">
        <v>242</v>
      </c>
      <c r="B29" s="162" t="s">
        <v>63</v>
      </c>
      <c r="C29" s="169">
        <v>0</v>
      </c>
      <c r="D29" s="163">
        <v>22000</v>
      </c>
      <c r="E29" s="163">
        <v>0</v>
      </c>
      <c r="F29" s="163">
        <v>2674.68</v>
      </c>
      <c r="G29" s="175">
        <v>0</v>
      </c>
      <c r="H29" s="199">
        <f t="shared" si="2"/>
        <v>12.157636363636364</v>
      </c>
    </row>
    <row r="30" spans="1:8" ht="10.5" customHeight="1">
      <c r="A30" s="151"/>
      <c r="B30" s="152"/>
      <c r="C30" s="176"/>
      <c r="D30" s="153"/>
      <c r="E30" s="153"/>
      <c r="F30" s="153"/>
      <c r="G30" s="194"/>
      <c r="H30" s="195"/>
    </row>
    <row r="31" spans="1:8" ht="25.5">
      <c r="A31" s="156" t="s">
        <v>184</v>
      </c>
      <c r="B31" s="157" t="s">
        <v>185</v>
      </c>
      <c r="C31" s="172">
        <f>C32+C48+C108+C120</f>
        <v>915405.50999999989</v>
      </c>
      <c r="D31" s="172">
        <f t="shared" ref="D31:F31" si="4">D32+D48+D108+D120</f>
        <v>1925612.97</v>
      </c>
      <c r="E31" s="172">
        <f t="shared" si="4"/>
        <v>0</v>
      </c>
      <c r="F31" s="172">
        <f t="shared" si="4"/>
        <v>1028480.7000000001</v>
      </c>
      <c r="G31" s="155">
        <f>F31/C31*100</f>
        <v>112.35246989063899</v>
      </c>
      <c r="H31" s="200">
        <f>F31/D31*100</f>
        <v>53.4105615210932</v>
      </c>
    </row>
    <row r="32" spans="1:8" ht="25.5">
      <c r="A32" s="170" t="s">
        <v>186</v>
      </c>
      <c r="B32" s="170" t="s">
        <v>4</v>
      </c>
      <c r="C32" s="177">
        <f>C33</f>
        <v>632577.11</v>
      </c>
      <c r="D32" s="177">
        <f t="shared" ref="D32:F32" si="5">D33</f>
        <v>1194529</v>
      </c>
      <c r="E32" s="177">
        <f t="shared" si="5"/>
        <v>0</v>
      </c>
      <c r="F32" s="177">
        <f t="shared" si="5"/>
        <v>700808.04</v>
      </c>
      <c r="G32" s="171">
        <f t="shared" ref="G32:G95" si="6">F32/C32*100</f>
        <v>110.78618383773009</v>
      </c>
      <c r="H32" s="203">
        <f t="shared" ref="H32:H95" si="7">F32/D32*100</f>
        <v>58.668147864137246</v>
      </c>
    </row>
    <row r="33" spans="1:8">
      <c r="A33" s="162" t="s">
        <v>187</v>
      </c>
      <c r="B33" s="162" t="s">
        <v>188</v>
      </c>
      <c r="C33" s="169">
        <f>C34+C41</f>
        <v>632577.11</v>
      </c>
      <c r="D33" s="169">
        <f t="shared" ref="D33:F33" si="8">D34+D41</f>
        <v>1194529</v>
      </c>
      <c r="E33" s="169">
        <f t="shared" si="8"/>
        <v>0</v>
      </c>
      <c r="F33" s="169">
        <f t="shared" si="8"/>
        <v>700808.04</v>
      </c>
      <c r="G33" s="163">
        <f t="shared" si="6"/>
        <v>110.78618383773009</v>
      </c>
      <c r="H33" s="199">
        <f t="shared" si="7"/>
        <v>58.668147864137246</v>
      </c>
    </row>
    <row r="34" spans="1:8" ht="23.25" customHeight="1">
      <c r="A34" s="162" t="s">
        <v>189</v>
      </c>
      <c r="B34" s="162" t="s">
        <v>190</v>
      </c>
      <c r="C34" s="169">
        <f>C35</f>
        <v>311249.98</v>
      </c>
      <c r="D34" s="169">
        <f t="shared" ref="D34:F34" si="9">D35</f>
        <v>533280</v>
      </c>
      <c r="E34" s="169">
        <f t="shared" si="9"/>
        <v>0</v>
      </c>
      <c r="F34" s="169">
        <f t="shared" si="9"/>
        <v>313753.95</v>
      </c>
      <c r="G34" s="163">
        <f t="shared" si="6"/>
        <v>100.80448840510769</v>
      </c>
      <c r="H34" s="199">
        <f t="shared" si="7"/>
        <v>58.834749099909992</v>
      </c>
    </row>
    <row r="35" spans="1:8">
      <c r="A35" s="162" t="s">
        <v>179</v>
      </c>
      <c r="B35" s="162" t="s">
        <v>4</v>
      </c>
      <c r="C35" s="169">
        <f>C36+C37+C38+C39+C40</f>
        <v>311249.98</v>
      </c>
      <c r="D35" s="169">
        <f t="shared" ref="D35:F35" si="10">D36+D37+D38+D39+D40</f>
        <v>533280</v>
      </c>
      <c r="E35" s="169">
        <f t="shared" si="10"/>
        <v>0</v>
      </c>
      <c r="F35" s="169">
        <f t="shared" si="10"/>
        <v>313753.95</v>
      </c>
      <c r="G35" s="163">
        <f t="shared" si="6"/>
        <v>100.80448840510769</v>
      </c>
      <c r="H35" s="199">
        <f t="shared" si="7"/>
        <v>58.834749099909992</v>
      </c>
    </row>
    <row r="36" spans="1:8">
      <c r="A36" s="162" t="s">
        <v>238</v>
      </c>
      <c r="B36" s="162" t="s">
        <v>17</v>
      </c>
      <c r="C36" s="169">
        <v>239514.36</v>
      </c>
      <c r="D36" s="163">
        <v>425280</v>
      </c>
      <c r="E36" s="163">
        <v>0</v>
      </c>
      <c r="F36" s="163">
        <v>245274.73</v>
      </c>
      <c r="G36" s="163">
        <f t="shared" si="6"/>
        <v>102.40502072610596</v>
      </c>
      <c r="H36" s="199">
        <f t="shared" si="7"/>
        <v>57.673704382994742</v>
      </c>
    </row>
    <row r="37" spans="1:8">
      <c r="A37" s="162" t="s">
        <v>243</v>
      </c>
      <c r="B37" s="162" t="s">
        <v>61</v>
      </c>
      <c r="C37" s="169">
        <v>0</v>
      </c>
      <c r="D37" s="163">
        <v>10200</v>
      </c>
      <c r="E37" s="163">
        <v>0</v>
      </c>
      <c r="F37" s="163">
        <v>9242.86</v>
      </c>
      <c r="G37" s="163">
        <v>0</v>
      </c>
      <c r="H37" s="199">
        <f t="shared" si="7"/>
        <v>90.61627450980393</v>
      </c>
    </row>
    <row r="38" spans="1:8">
      <c r="A38" s="162" t="s">
        <v>241</v>
      </c>
      <c r="B38" s="162" t="s">
        <v>62</v>
      </c>
      <c r="C38" s="169">
        <v>13842.18</v>
      </c>
      <c r="D38" s="163">
        <v>0</v>
      </c>
      <c r="E38" s="163">
        <v>0</v>
      </c>
      <c r="F38" s="163">
        <v>0</v>
      </c>
      <c r="G38" s="163">
        <f t="shared" si="6"/>
        <v>0</v>
      </c>
      <c r="H38" s="199">
        <v>0</v>
      </c>
    </row>
    <row r="39" spans="1:8">
      <c r="A39" s="162" t="s">
        <v>242</v>
      </c>
      <c r="B39" s="162" t="s">
        <v>63</v>
      </c>
      <c r="C39" s="169">
        <v>1257.26</v>
      </c>
      <c r="D39" s="163">
        <v>0</v>
      </c>
      <c r="E39" s="163">
        <v>0</v>
      </c>
      <c r="F39" s="163">
        <v>14397.6</v>
      </c>
      <c r="G39" s="163">
        <f t="shared" si="6"/>
        <v>1145.1569285589296</v>
      </c>
      <c r="H39" s="199">
        <v>0</v>
      </c>
    </row>
    <row r="40" spans="1:8">
      <c r="A40" s="162" t="s">
        <v>240</v>
      </c>
      <c r="B40" s="162" t="s">
        <v>131</v>
      </c>
      <c r="C40" s="169">
        <v>56636.18</v>
      </c>
      <c r="D40" s="163">
        <v>97800</v>
      </c>
      <c r="E40" s="163">
        <v>0</v>
      </c>
      <c r="F40" s="163">
        <v>44838.76</v>
      </c>
      <c r="G40" s="163">
        <f t="shared" si="6"/>
        <v>79.169816890899071</v>
      </c>
      <c r="H40" s="199">
        <f t="shared" si="7"/>
        <v>45.847402862985689</v>
      </c>
    </row>
    <row r="41" spans="1:8">
      <c r="A41" s="162" t="s">
        <v>191</v>
      </c>
      <c r="B41" s="162" t="s">
        <v>192</v>
      </c>
      <c r="C41" s="169">
        <f>C42</f>
        <v>321327.13</v>
      </c>
      <c r="D41" s="169">
        <f t="shared" ref="D41:F41" si="11">D42</f>
        <v>661249</v>
      </c>
      <c r="E41" s="169">
        <f t="shared" si="11"/>
        <v>0</v>
      </c>
      <c r="F41" s="169">
        <f t="shared" si="11"/>
        <v>387054.08999999997</v>
      </c>
      <c r="G41" s="163">
        <f t="shared" si="6"/>
        <v>120.45484301310006</v>
      </c>
      <c r="H41" s="199">
        <f t="shared" si="7"/>
        <v>58.53378833087082</v>
      </c>
    </row>
    <row r="42" spans="1:8">
      <c r="A42" s="162" t="s">
        <v>179</v>
      </c>
      <c r="B42" s="162" t="s">
        <v>4</v>
      </c>
      <c r="C42" s="169">
        <f>C43+C44+C45+C46+C47</f>
        <v>321327.13</v>
      </c>
      <c r="D42" s="169">
        <f t="shared" ref="D42:F42" si="12">D43+D44+D45+D46+D47</f>
        <v>661249</v>
      </c>
      <c r="E42" s="169">
        <f t="shared" si="12"/>
        <v>0</v>
      </c>
      <c r="F42" s="169">
        <f t="shared" si="12"/>
        <v>387054.08999999997</v>
      </c>
      <c r="G42" s="163">
        <f t="shared" si="6"/>
        <v>120.45484301310006</v>
      </c>
      <c r="H42" s="199">
        <f t="shared" si="7"/>
        <v>58.53378833087082</v>
      </c>
    </row>
    <row r="43" spans="1:8">
      <c r="A43" s="162" t="s">
        <v>238</v>
      </c>
      <c r="B43" s="162" t="s">
        <v>17</v>
      </c>
      <c r="C43" s="169">
        <v>262268.75</v>
      </c>
      <c r="D43" s="163">
        <v>508049</v>
      </c>
      <c r="E43" s="163">
        <v>0</v>
      </c>
      <c r="F43" s="163">
        <v>301237.42</v>
      </c>
      <c r="G43" s="163">
        <f t="shared" si="6"/>
        <v>114.85829707122942</v>
      </c>
      <c r="H43" s="199">
        <f t="shared" si="7"/>
        <v>59.292985519113309</v>
      </c>
    </row>
    <row r="44" spans="1:8">
      <c r="A44" s="162" t="s">
        <v>243</v>
      </c>
      <c r="B44" s="162" t="s">
        <v>61</v>
      </c>
      <c r="C44" s="169">
        <v>6744.38</v>
      </c>
      <c r="D44" s="163">
        <v>10200</v>
      </c>
      <c r="E44" s="163">
        <v>0</v>
      </c>
      <c r="F44" s="163">
        <v>6900</v>
      </c>
      <c r="G44" s="163">
        <f t="shared" si="6"/>
        <v>102.30740260780087</v>
      </c>
      <c r="H44" s="199">
        <f t="shared" si="7"/>
        <v>67.64705882352942</v>
      </c>
    </row>
    <row r="45" spans="1:8">
      <c r="A45" s="162" t="s">
        <v>241</v>
      </c>
      <c r="B45" s="162" t="s">
        <v>62</v>
      </c>
      <c r="C45" s="169">
        <v>6750</v>
      </c>
      <c r="D45" s="163">
        <v>0</v>
      </c>
      <c r="E45" s="163">
        <v>0</v>
      </c>
      <c r="F45" s="163">
        <v>0</v>
      </c>
      <c r="G45" s="163">
        <f t="shared" si="6"/>
        <v>0</v>
      </c>
      <c r="H45" s="199">
        <v>0</v>
      </c>
    </row>
    <row r="46" spans="1:8">
      <c r="A46" s="162" t="s">
        <v>242</v>
      </c>
      <c r="B46" s="162" t="s">
        <v>63</v>
      </c>
      <c r="C46" s="169">
        <v>13664</v>
      </c>
      <c r="D46" s="163">
        <v>0</v>
      </c>
      <c r="E46" s="163">
        <v>0</v>
      </c>
      <c r="F46" s="163">
        <v>0</v>
      </c>
      <c r="G46" s="163">
        <f t="shared" si="6"/>
        <v>0</v>
      </c>
      <c r="H46" s="199">
        <v>0</v>
      </c>
    </row>
    <row r="47" spans="1:8">
      <c r="A47" s="162" t="s">
        <v>240</v>
      </c>
      <c r="B47" s="162" t="s">
        <v>131</v>
      </c>
      <c r="C47" s="169">
        <v>31900</v>
      </c>
      <c r="D47" s="163">
        <v>143000</v>
      </c>
      <c r="E47" s="163">
        <v>0</v>
      </c>
      <c r="F47" s="163">
        <v>78916.67</v>
      </c>
      <c r="G47" s="163">
        <f t="shared" si="6"/>
        <v>247.38768025078369</v>
      </c>
      <c r="H47" s="199">
        <f t="shared" si="7"/>
        <v>55.186482517482517</v>
      </c>
    </row>
    <row r="48" spans="1:8" ht="25.5">
      <c r="A48" s="170" t="s">
        <v>193</v>
      </c>
      <c r="B48" s="170" t="s">
        <v>194</v>
      </c>
      <c r="C48" s="177">
        <f>C49+C104</f>
        <v>270732.99999999994</v>
      </c>
      <c r="D48" s="177">
        <f>D49+D104</f>
        <v>663544.97</v>
      </c>
      <c r="E48" s="177">
        <f>E49+E104</f>
        <v>0</v>
      </c>
      <c r="F48" s="177">
        <f>F49+F104</f>
        <v>311445.59999999998</v>
      </c>
      <c r="G48" s="171">
        <f t="shared" si="6"/>
        <v>115.0379155847274</v>
      </c>
      <c r="H48" s="203">
        <f t="shared" si="7"/>
        <v>46.936622848636766</v>
      </c>
    </row>
    <row r="49" spans="1:8">
      <c r="A49" s="162" t="s">
        <v>187</v>
      </c>
      <c r="B49" s="162" t="s">
        <v>188</v>
      </c>
      <c r="C49" s="169">
        <f>C50+C80</f>
        <v>268032.99999999994</v>
      </c>
      <c r="D49" s="163">
        <v>661984.97</v>
      </c>
      <c r="E49" s="163">
        <v>0</v>
      </c>
      <c r="F49" s="163">
        <v>308745.59999999998</v>
      </c>
      <c r="G49" s="163">
        <f t="shared" si="6"/>
        <v>115.18939832035609</v>
      </c>
      <c r="H49" s="199">
        <f t="shared" si="7"/>
        <v>46.639367053907584</v>
      </c>
    </row>
    <row r="50" spans="1:8" ht="24.75" customHeight="1">
      <c r="A50" s="162" t="s">
        <v>189</v>
      </c>
      <c r="B50" s="162" t="s">
        <v>190</v>
      </c>
      <c r="C50" s="169">
        <f>C51+C75+C78</f>
        <v>121483.68999999999</v>
      </c>
      <c r="D50" s="169">
        <f t="shared" ref="D50:F50" si="13">D51+D75+D78</f>
        <v>354937.97</v>
      </c>
      <c r="E50" s="169">
        <f t="shared" si="13"/>
        <v>0</v>
      </c>
      <c r="F50" s="169">
        <f t="shared" si="13"/>
        <v>181248.7</v>
      </c>
      <c r="G50" s="163">
        <f t="shared" si="6"/>
        <v>149.19591263650292</v>
      </c>
      <c r="H50" s="199">
        <f t="shared" si="7"/>
        <v>51.064894522273853</v>
      </c>
    </row>
    <row r="51" spans="1:8">
      <c r="A51" s="162" t="s">
        <v>176</v>
      </c>
      <c r="B51" s="162" t="s">
        <v>9</v>
      </c>
      <c r="C51" s="169">
        <f>SUM(C52:C74)</f>
        <v>119763.73999999999</v>
      </c>
      <c r="D51" s="169">
        <f t="shared" ref="D51:F51" si="14">SUM(D52:D74)</f>
        <v>351137.39999999997</v>
      </c>
      <c r="E51" s="169">
        <f t="shared" si="14"/>
        <v>0</v>
      </c>
      <c r="F51" s="169">
        <f t="shared" si="14"/>
        <v>177974.34</v>
      </c>
      <c r="G51" s="163">
        <f t="shared" si="6"/>
        <v>148.60452754731944</v>
      </c>
      <c r="H51" s="199">
        <f t="shared" si="7"/>
        <v>50.685099337182535</v>
      </c>
    </row>
    <row r="52" spans="1:8">
      <c r="A52" s="162" t="s">
        <v>288</v>
      </c>
      <c r="B52" s="162" t="s">
        <v>19</v>
      </c>
      <c r="C52" s="169">
        <v>530</v>
      </c>
      <c r="D52" s="163">
        <v>795</v>
      </c>
      <c r="E52" s="163">
        <v>0</v>
      </c>
      <c r="F52" s="163">
        <v>370.6</v>
      </c>
      <c r="G52" s="163">
        <f t="shared" si="6"/>
        <v>69.924528301886795</v>
      </c>
      <c r="H52" s="199">
        <f t="shared" si="7"/>
        <v>46.616352201257868</v>
      </c>
    </row>
    <row r="53" spans="1:8" ht="25.5" customHeight="1">
      <c r="A53" s="162" t="s">
        <v>239</v>
      </c>
      <c r="B53" s="162" t="s">
        <v>67</v>
      </c>
      <c r="C53" s="169">
        <v>7287.34</v>
      </c>
      <c r="D53" s="163">
        <v>25000</v>
      </c>
      <c r="E53" s="163">
        <v>0</v>
      </c>
      <c r="F53" s="163">
        <v>12214.71</v>
      </c>
      <c r="G53" s="163">
        <f t="shared" si="6"/>
        <v>167.61548109461063</v>
      </c>
      <c r="H53" s="199">
        <f t="shared" si="7"/>
        <v>48.858840000000001</v>
      </c>
    </row>
    <row r="54" spans="1:8">
      <c r="A54" s="162" t="s">
        <v>287</v>
      </c>
      <c r="B54" s="162" t="s">
        <v>68</v>
      </c>
      <c r="C54" s="169">
        <v>775.25</v>
      </c>
      <c r="D54" s="163">
        <v>1200</v>
      </c>
      <c r="E54" s="163">
        <v>0</v>
      </c>
      <c r="F54" s="163">
        <v>250</v>
      </c>
      <c r="G54" s="163">
        <f t="shared" si="6"/>
        <v>32.247662044501773</v>
      </c>
      <c r="H54" s="199">
        <f t="shared" si="7"/>
        <v>20.833333333333336</v>
      </c>
    </row>
    <row r="55" spans="1:8">
      <c r="A55" s="162" t="s">
        <v>258</v>
      </c>
      <c r="B55" s="162" t="s">
        <v>71</v>
      </c>
      <c r="C55" s="169">
        <v>14869.02</v>
      </c>
      <c r="D55" s="163">
        <v>37000</v>
      </c>
      <c r="E55" s="163">
        <v>0</v>
      </c>
      <c r="F55" s="163">
        <v>16885.78</v>
      </c>
      <c r="G55" s="163">
        <f t="shared" si="6"/>
        <v>113.563503176403</v>
      </c>
      <c r="H55" s="199">
        <f t="shared" si="7"/>
        <v>45.63724324324324</v>
      </c>
    </row>
    <row r="56" spans="1:8">
      <c r="A56" s="162" t="s">
        <v>257</v>
      </c>
      <c r="B56" s="162" t="s">
        <v>72</v>
      </c>
      <c r="C56" s="169">
        <v>32292.89</v>
      </c>
      <c r="D56" s="163">
        <v>112020.72</v>
      </c>
      <c r="E56" s="163">
        <v>0</v>
      </c>
      <c r="F56" s="163">
        <v>49986.69</v>
      </c>
      <c r="G56" s="163">
        <f t="shared" si="6"/>
        <v>154.7916275068599</v>
      </c>
      <c r="H56" s="199">
        <f t="shared" si="7"/>
        <v>44.6227180114536</v>
      </c>
    </row>
    <row r="57" spans="1:8">
      <c r="A57" s="162" t="s">
        <v>256</v>
      </c>
      <c r="B57" s="162" t="s">
        <v>73</v>
      </c>
      <c r="C57" s="169">
        <v>11.66</v>
      </c>
      <c r="D57" s="163">
        <v>0</v>
      </c>
      <c r="E57" s="163">
        <v>0</v>
      </c>
      <c r="F57" s="163">
        <v>16066.66</v>
      </c>
      <c r="G57" s="163">
        <f t="shared" si="6"/>
        <v>137792.96740994853</v>
      </c>
      <c r="H57" s="199">
        <v>0</v>
      </c>
    </row>
    <row r="58" spans="1:8" ht="25.5">
      <c r="A58" s="162" t="s">
        <v>274</v>
      </c>
      <c r="B58" s="162" t="s">
        <v>74</v>
      </c>
      <c r="C58" s="169">
        <v>1227.5</v>
      </c>
      <c r="D58" s="163">
        <v>5600</v>
      </c>
      <c r="E58" s="163">
        <v>0</v>
      </c>
      <c r="F58" s="163">
        <v>3436.31</v>
      </c>
      <c r="G58" s="163">
        <f t="shared" si="6"/>
        <v>279.94378818737272</v>
      </c>
      <c r="H58" s="199">
        <f t="shared" si="7"/>
        <v>61.362678571428575</v>
      </c>
    </row>
    <row r="59" spans="1:8">
      <c r="A59" s="162" t="s">
        <v>255</v>
      </c>
      <c r="B59" s="162" t="s">
        <v>254</v>
      </c>
      <c r="C59" s="169">
        <v>1103.5</v>
      </c>
      <c r="D59" s="163">
        <v>5600</v>
      </c>
      <c r="E59" s="163">
        <v>0</v>
      </c>
      <c r="F59" s="163">
        <v>2204.56</v>
      </c>
      <c r="G59" s="163">
        <f t="shared" si="6"/>
        <v>199.77888536474853</v>
      </c>
      <c r="H59" s="199">
        <f t="shared" si="7"/>
        <v>39.367142857142859</v>
      </c>
    </row>
    <row r="60" spans="1:8">
      <c r="A60" s="162" t="s">
        <v>265</v>
      </c>
      <c r="B60" s="162" t="s">
        <v>130</v>
      </c>
      <c r="C60" s="169">
        <v>0</v>
      </c>
      <c r="D60" s="163">
        <v>0</v>
      </c>
      <c r="E60" s="163">
        <v>0</v>
      </c>
      <c r="F60" s="163">
        <v>1147.8900000000001</v>
      </c>
      <c r="G60" s="163">
        <v>0</v>
      </c>
      <c r="H60" s="199">
        <v>0</v>
      </c>
    </row>
    <row r="61" spans="1:8">
      <c r="A61" s="162" t="s">
        <v>253</v>
      </c>
      <c r="B61" s="162" t="s">
        <v>252</v>
      </c>
      <c r="C61" s="169">
        <v>2472.8000000000002</v>
      </c>
      <c r="D61" s="163">
        <v>12000</v>
      </c>
      <c r="E61" s="163">
        <v>0</v>
      </c>
      <c r="F61" s="163">
        <v>5228.1000000000004</v>
      </c>
      <c r="G61" s="163">
        <f t="shared" si="6"/>
        <v>211.42429634422518</v>
      </c>
      <c r="H61" s="199">
        <f t="shared" si="7"/>
        <v>43.567500000000003</v>
      </c>
    </row>
    <row r="62" spans="1:8">
      <c r="A62" s="162" t="s">
        <v>251</v>
      </c>
      <c r="B62" s="162" t="s">
        <v>250</v>
      </c>
      <c r="C62" s="169">
        <v>15978.49</v>
      </c>
      <c r="D62" s="163">
        <v>40000</v>
      </c>
      <c r="E62" s="163">
        <v>0</v>
      </c>
      <c r="F62" s="163">
        <v>18834.48</v>
      </c>
      <c r="G62" s="163">
        <f t="shared" si="6"/>
        <v>117.87396681413576</v>
      </c>
      <c r="H62" s="199">
        <f t="shared" si="7"/>
        <v>47.086199999999998</v>
      </c>
    </row>
    <row r="63" spans="1:8">
      <c r="A63" s="162" t="s">
        <v>249</v>
      </c>
      <c r="B63" s="162" t="s">
        <v>80</v>
      </c>
      <c r="C63" s="169">
        <v>3612.88</v>
      </c>
      <c r="D63" s="163">
        <v>6916.89</v>
      </c>
      <c r="E63" s="163">
        <v>0</v>
      </c>
      <c r="F63" s="163">
        <v>1928.23</v>
      </c>
      <c r="G63" s="163">
        <f t="shared" si="6"/>
        <v>53.370994884967118</v>
      </c>
      <c r="H63" s="199">
        <f t="shared" si="7"/>
        <v>27.877123967563456</v>
      </c>
    </row>
    <row r="64" spans="1:8">
      <c r="A64" s="162" t="s">
        <v>248</v>
      </c>
      <c r="B64" s="162" t="s">
        <v>81</v>
      </c>
      <c r="C64" s="169">
        <v>10602.15</v>
      </c>
      <c r="D64" s="163">
        <v>0</v>
      </c>
      <c r="E64" s="163">
        <v>0</v>
      </c>
      <c r="F64" s="163">
        <v>598.84</v>
      </c>
      <c r="G64" s="163">
        <f t="shared" si="6"/>
        <v>5.6482883188787181</v>
      </c>
      <c r="H64" s="199">
        <v>0</v>
      </c>
    </row>
    <row r="65" spans="1:8">
      <c r="A65" s="162" t="s">
        <v>273</v>
      </c>
      <c r="B65" s="162" t="s">
        <v>82</v>
      </c>
      <c r="C65" s="169">
        <v>0</v>
      </c>
      <c r="D65" s="163">
        <v>0</v>
      </c>
      <c r="E65" s="163">
        <v>0</v>
      </c>
      <c r="F65" s="163">
        <v>0</v>
      </c>
      <c r="G65" s="163">
        <v>0</v>
      </c>
      <c r="H65" s="199">
        <v>0</v>
      </c>
    </row>
    <row r="66" spans="1:8">
      <c r="A66" s="162" t="s">
        <v>247</v>
      </c>
      <c r="B66" s="162" t="s">
        <v>83</v>
      </c>
      <c r="C66" s="169">
        <v>2660.29</v>
      </c>
      <c r="D66" s="163">
        <v>9000</v>
      </c>
      <c r="E66" s="163">
        <v>0</v>
      </c>
      <c r="F66" s="163">
        <v>2587.52</v>
      </c>
      <c r="G66" s="163">
        <f t="shared" si="6"/>
        <v>97.264583936337772</v>
      </c>
      <c r="H66" s="199">
        <f t="shared" si="7"/>
        <v>28.75022222222222</v>
      </c>
    </row>
    <row r="67" spans="1:8">
      <c r="A67" s="162" t="s">
        <v>260</v>
      </c>
      <c r="B67" s="162" t="s">
        <v>84</v>
      </c>
      <c r="C67" s="169">
        <v>4389.01</v>
      </c>
      <c r="D67" s="163">
        <v>8500</v>
      </c>
      <c r="E67" s="163">
        <v>0</v>
      </c>
      <c r="F67" s="163">
        <v>4671.43</v>
      </c>
      <c r="G67" s="163">
        <f t="shared" si="6"/>
        <v>106.43470851057528</v>
      </c>
      <c r="H67" s="199">
        <f t="shared" si="7"/>
        <v>54.958000000000006</v>
      </c>
    </row>
    <row r="68" spans="1:8">
      <c r="A68" s="162" t="s">
        <v>246</v>
      </c>
      <c r="B68" s="162" t="s">
        <v>85</v>
      </c>
      <c r="C68" s="169">
        <v>3127.03</v>
      </c>
      <c r="D68" s="163">
        <v>0</v>
      </c>
      <c r="E68" s="163">
        <v>0</v>
      </c>
      <c r="F68" s="163">
        <v>1921.6</v>
      </c>
      <c r="G68" s="163">
        <f t="shared" si="6"/>
        <v>61.45128124770148</v>
      </c>
      <c r="H68" s="199">
        <v>0</v>
      </c>
    </row>
    <row r="69" spans="1:8">
      <c r="A69" s="162" t="s">
        <v>245</v>
      </c>
      <c r="B69" s="162" t="s">
        <v>86</v>
      </c>
      <c r="C69" s="169">
        <v>11734.37</v>
      </c>
      <c r="D69" s="163">
        <v>72937.97</v>
      </c>
      <c r="E69" s="163">
        <v>0</v>
      </c>
      <c r="F69" s="163">
        <v>34660.86</v>
      </c>
      <c r="G69" s="163">
        <f t="shared" si="6"/>
        <v>295.3789594158016</v>
      </c>
      <c r="H69" s="199">
        <f t="shared" si="7"/>
        <v>47.521009976011122</v>
      </c>
    </row>
    <row r="70" spans="1:8" ht="25.5">
      <c r="A70" s="162" t="s">
        <v>286</v>
      </c>
      <c r="B70" s="162" t="s">
        <v>285</v>
      </c>
      <c r="C70" s="169">
        <v>1448.41</v>
      </c>
      <c r="D70" s="163">
        <v>0</v>
      </c>
      <c r="E70" s="163">
        <v>0</v>
      </c>
      <c r="F70" s="163">
        <v>0</v>
      </c>
      <c r="G70" s="163">
        <f t="shared" si="6"/>
        <v>0</v>
      </c>
      <c r="H70" s="199">
        <v>0</v>
      </c>
    </row>
    <row r="71" spans="1:8" ht="25.5">
      <c r="A71" s="162" t="s">
        <v>284</v>
      </c>
      <c r="B71" s="162" t="s">
        <v>89</v>
      </c>
      <c r="C71" s="169">
        <v>2773.7</v>
      </c>
      <c r="D71" s="163">
        <v>5547.41</v>
      </c>
      <c r="E71" s="163">
        <v>0</v>
      </c>
      <c r="F71" s="163">
        <v>2773.7</v>
      </c>
      <c r="G71" s="163">
        <f t="shared" si="6"/>
        <v>100</v>
      </c>
      <c r="H71" s="199">
        <f t="shared" si="7"/>
        <v>49.999909867848238</v>
      </c>
    </row>
    <row r="72" spans="1:8">
      <c r="A72" s="162" t="s">
        <v>244</v>
      </c>
      <c r="B72" s="162" t="s">
        <v>90</v>
      </c>
      <c r="C72" s="169">
        <v>2465.67</v>
      </c>
      <c r="D72" s="163">
        <v>8106.84</v>
      </c>
      <c r="E72" s="163">
        <v>0</v>
      </c>
      <c r="F72" s="163">
        <v>1767.93</v>
      </c>
      <c r="G72" s="163">
        <f t="shared" si="6"/>
        <v>71.701809244546112</v>
      </c>
      <c r="H72" s="199">
        <f t="shared" si="7"/>
        <v>21.8078807525497</v>
      </c>
    </row>
    <row r="73" spans="1:8">
      <c r="A73" s="162" t="s">
        <v>268</v>
      </c>
      <c r="B73" s="162" t="s">
        <v>92</v>
      </c>
      <c r="C73" s="169">
        <v>86.26</v>
      </c>
      <c r="D73" s="163">
        <v>150</v>
      </c>
      <c r="E73" s="163">
        <v>0</v>
      </c>
      <c r="F73" s="163">
        <v>8.83</v>
      </c>
      <c r="G73" s="163">
        <f t="shared" si="6"/>
        <v>10.236494319499188</v>
      </c>
      <c r="H73" s="199">
        <f t="shared" si="7"/>
        <v>5.8866666666666667</v>
      </c>
    </row>
    <row r="74" spans="1:8">
      <c r="A74" s="162" t="s">
        <v>259</v>
      </c>
      <c r="B74" s="162" t="s">
        <v>88</v>
      </c>
      <c r="C74" s="169">
        <v>315.52</v>
      </c>
      <c r="D74" s="163">
        <v>762.57</v>
      </c>
      <c r="E74" s="163">
        <v>0</v>
      </c>
      <c r="F74" s="163">
        <v>429.62</v>
      </c>
      <c r="G74" s="163">
        <f t="shared" si="6"/>
        <v>136.16252535496957</v>
      </c>
      <c r="H74" s="199">
        <f t="shared" si="7"/>
        <v>56.338434504373367</v>
      </c>
    </row>
    <row r="75" spans="1:8">
      <c r="A75" s="162" t="s">
        <v>195</v>
      </c>
      <c r="B75" s="162" t="s">
        <v>93</v>
      </c>
      <c r="C75" s="169">
        <f>C76+C77</f>
        <v>1421.33</v>
      </c>
      <c r="D75" s="169">
        <f t="shared" ref="D75:F75" si="15">D76+D77</f>
        <v>3100.57</v>
      </c>
      <c r="E75" s="169">
        <f t="shared" si="15"/>
        <v>0</v>
      </c>
      <c r="F75" s="169">
        <f t="shared" si="15"/>
        <v>1947.16</v>
      </c>
      <c r="G75" s="163">
        <f t="shared" si="6"/>
        <v>136.99563085279283</v>
      </c>
      <c r="H75" s="199">
        <f t="shared" si="7"/>
        <v>62.800065794353941</v>
      </c>
    </row>
    <row r="76" spans="1:8">
      <c r="A76" s="162" t="s">
        <v>283</v>
      </c>
      <c r="B76" s="162" t="s">
        <v>94</v>
      </c>
      <c r="C76" s="169">
        <v>1235.82</v>
      </c>
      <c r="D76" s="163">
        <v>2822.3</v>
      </c>
      <c r="E76" s="163">
        <v>0</v>
      </c>
      <c r="F76" s="163">
        <v>1947.16</v>
      </c>
      <c r="G76" s="163">
        <f t="shared" si="6"/>
        <v>157.56016248320955</v>
      </c>
      <c r="H76" s="199">
        <f t="shared" si="7"/>
        <v>68.991956914573223</v>
      </c>
    </row>
    <row r="77" spans="1:8">
      <c r="A77" s="162" t="s">
        <v>282</v>
      </c>
      <c r="B77" s="162" t="s">
        <v>95</v>
      </c>
      <c r="C77" s="169">
        <v>185.51</v>
      </c>
      <c r="D77" s="163">
        <v>278.27</v>
      </c>
      <c r="E77" s="163">
        <v>0</v>
      </c>
      <c r="F77" s="163">
        <v>0</v>
      </c>
      <c r="G77" s="163">
        <f t="shared" si="6"/>
        <v>0</v>
      </c>
      <c r="H77" s="199">
        <f t="shared" si="7"/>
        <v>0</v>
      </c>
    </row>
    <row r="78" spans="1:8" ht="25.5">
      <c r="A78" s="162" t="s">
        <v>196</v>
      </c>
      <c r="B78" s="162" t="s">
        <v>97</v>
      </c>
      <c r="C78" s="169">
        <f>C79</f>
        <v>298.62</v>
      </c>
      <c r="D78" s="163">
        <v>700</v>
      </c>
      <c r="E78" s="163">
        <v>0</v>
      </c>
      <c r="F78" s="163">
        <v>1327.2</v>
      </c>
      <c r="G78" s="163">
        <f t="shared" si="6"/>
        <v>444.44444444444446</v>
      </c>
      <c r="H78" s="199">
        <f t="shared" si="7"/>
        <v>189.60000000000002</v>
      </c>
    </row>
    <row r="79" spans="1:8">
      <c r="A79" s="162" t="s">
        <v>272</v>
      </c>
      <c r="B79" s="162" t="s">
        <v>99</v>
      </c>
      <c r="C79" s="169">
        <v>298.62</v>
      </c>
      <c r="D79" s="163">
        <v>700</v>
      </c>
      <c r="E79" s="163">
        <v>0</v>
      </c>
      <c r="F79" s="163">
        <v>1327.2</v>
      </c>
      <c r="G79" s="163">
        <f t="shared" si="6"/>
        <v>444.44444444444446</v>
      </c>
      <c r="H79" s="199">
        <f t="shared" si="7"/>
        <v>189.60000000000002</v>
      </c>
    </row>
    <row r="80" spans="1:8">
      <c r="A80" s="162" t="s">
        <v>191</v>
      </c>
      <c r="B80" s="162" t="s">
        <v>192</v>
      </c>
      <c r="C80" s="169">
        <f>C81+C101</f>
        <v>146549.30999999997</v>
      </c>
      <c r="D80" s="163">
        <v>307047</v>
      </c>
      <c r="E80" s="163">
        <v>0</v>
      </c>
      <c r="F80" s="163">
        <v>127496.9</v>
      </c>
      <c r="G80" s="163">
        <f t="shared" si="6"/>
        <v>86.999317840527539</v>
      </c>
      <c r="H80" s="199">
        <f t="shared" si="7"/>
        <v>41.523577823590522</v>
      </c>
    </row>
    <row r="81" spans="1:8">
      <c r="A81" s="162" t="s">
        <v>176</v>
      </c>
      <c r="B81" s="162" t="s">
        <v>9</v>
      </c>
      <c r="C81" s="169">
        <f>SUM(C82:C100)</f>
        <v>146549.30999999997</v>
      </c>
      <c r="D81" s="163">
        <v>307047</v>
      </c>
      <c r="E81" s="163">
        <v>0</v>
      </c>
      <c r="F81" s="163">
        <v>127496.9</v>
      </c>
      <c r="G81" s="163">
        <f t="shared" si="6"/>
        <v>86.999317840527539</v>
      </c>
      <c r="H81" s="199">
        <f t="shared" si="7"/>
        <v>41.523577823590522</v>
      </c>
    </row>
    <row r="82" spans="1:8" ht="25.5">
      <c r="A82" s="162" t="s">
        <v>239</v>
      </c>
      <c r="B82" s="162" t="s">
        <v>67</v>
      </c>
      <c r="C82" s="169">
        <v>4527.1400000000003</v>
      </c>
      <c r="D82" s="163">
        <v>0</v>
      </c>
      <c r="E82" s="163">
        <v>0</v>
      </c>
      <c r="F82" s="163">
        <v>0</v>
      </c>
      <c r="G82" s="163">
        <f t="shared" si="6"/>
        <v>0</v>
      </c>
      <c r="H82" s="199">
        <v>0</v>
      </c>
    </row>
    <row r="83" spans="1:8">
      <c r="A83" s="162" t="s">
        <v>258</v>
      </c>
      <c r="B83" s="162" t="s">
        <v>71</v>
      </c>
      <c r="C83" s="169">
        <v>4267</v>
      </c>
      <c r="D83" s="163">
        <v>0</v>
      </c>
      <c r="E83" s="163">
        <v>0</v>
      </c>
      <c r="F83" s="163">
        <v>0</v>
      </c>
      <c r="G83" s="163">
        <f t="shared" si="6"/>
        <v>0</v>
      </c>
      <c r="H83" s="199">
        <v>0</v>
      </c>
    </row>
    <row r="84" spans="1:8">
      <c r="A84" s="162" t="s">
        <v>257</v>
      </c>
      <c r="B84" s="162" t="s">
        <v>72</v>
      </c>
      <c r="C84" s="169">
        <v>60815.66</v>
      </c>
      <c r="D84" s="163">
        <v>95347</v>
      </c>
      <c r="E84" s="163">
        <v>0</v>
      </c>
      <c r="F84" s="163">
        <v>45633.66</v>
      </c>
      <c r="G84" s="163">
        <f t="shared" si="6"/>
        <v>75.036035126478936</v>
      </c>
      <c r="H84" s="199">
        <f t="shared" si="7"/>
        <v>47.86061438744796</v>
      </c>
    </row>
    <row r="85" spans="1:8">
      <c r="A85" s="162" t="s">
        <v>256</v>
      </c>
      <c r="B85" s="162" t="s">
        <v>73</v>
      </c>
      <c r="C85" s="169">
        <v>42942.54</v>
      </c>
      <c r="D85" s="163">
        <v>128500</v>
      </c>
      <c r="E85" s="163">
        <v>0</v>
      </c>
      <c r="F85" s="163">
        <v>43391.97</v>
      </c>
      <c r="G85" s="163">
        <f t="shared" si="6"/>
        <v>101.04658457557471</v>
      </c>
      <c r="H85" s="199">
        <f t="shared" si="7"/>
        <v>33.768070038910508</v>
      </c>
    </row>
    <row r="86" spans="1:8" ht="25.5">
      <c r="A86" s="162" t="s">
        <v>274</v>
      </c>
      <c r="B86" s="162" t="s">
        <v>74</v>
      </c>
      <c r="C86" s="169">
        <v>2306.88</v>
      </c>
      <c r="D86" s="163">
        <v>0</v>
      </c>
      <c r="E86" s="163">
        <v>0</v>
      </c>
      <c r="F86" s="163">
        <v>0</v>
      </c>
      <c r="G86" s="163">
        <f t="shared" si="6"/>
        <v>0</v>
      </c>
      <c r="H86" s="199">
        <v>0</v>
      </c>
    </row>
    <row r="87" spans="1:8">
      <c r="A87" s="162" t="s">
        <v>255</v>
      </c>
      <c r="B87" s="162" t="s">
        <v>254</v>
      </c>
      <c r="C87" s="169">
        <v>2317.6799999999998</v>
      </c>
      <c r="D87" s="163">
        <v>0</v>
      </c>
      <c r="E87" s="163">
        <v>0</v>
      </c>
      <c r="F87" s="163">
        <v>0</v>
      </c>
      <c r="G87" s="163">
        <f t="shared" si="6"/>
        <v>0</v>
      </c>
      <c r="H87" s="199">
        <v>0</v>
      </c>
    </row>
    <row r="88" spans="1:8">
      <c r="A88" s="162" t="s">
        <v>265</v>
      </c>
      <c r="B88" s="162" t="s">
        <v>130</v>
      </c>
      <c r="C88" s="169">
        <v>0</v>
      </c>
      <c r="D88" s="163">
        <v>0</v>
      </c>
      <c r="E88" s="163">
        <v>0</v>
      </c>
      <c r="F88" s="163">
        <v>0</v>
      </c>
      <c r="G88" s="163">
        <v>0</v>
      </c>
      <c r="H88" s="199">
        <v>0</v>
      </c>
    </row>
    <row r="89" spans="1:8">
      <c r="A89" s="162" t="s">
        <v>253</v>
      </c>
      <c r="B89" s="162" t="s">
        <v>252</v>
      </c>
      <c r="C89" s="169">
        <v>2966.61</v>
      </c>
      <c r="D89" s="163">
        <v>0</v>
      </c>
      <c r="E89" s="163">
        <v>0</v>
      </c>
      <c r="F89" s="163">
        <v>0</v>
      </c>
      <c r="G89" s="163">
        <f t="shared" si="6"/>
        <v>0</v>
      </c>
      <c r="H89" s="199">
        <v>0</v>
      </c>
    </row>
    <row r="90" spans="1:8">
      <c r="A90" s="162" t="s">
        <v>251</v>
      </c>
      <c r="B90" s="162" t="s">
        <v>250</v>
      </c>
      <c r="C90" s="169">
        <v>2928.87</v>
      </c>
      <c r="D90" s="163">
        <v>0</v>
      </c>
      <c r="E90" s="163">
        <v>0</v>
      </c>
      <c r="F90" s="163">
        <v>0</v>
      </c>
      <c r="G90" s="163">
        <f t="shared" si="6"/>
        <v>0</v>
      </c>
      <c r="H90" s="199">
        <v>0</v>
      </c>
    </row>
    <row r="91" spans="1:8">
      <c r="A91" s="162" t="s">
        <v>249</v>
      </c>
      <c r="B91" s="162" t="s">
        <v>80</v>
      </c>
      <c r="C91" s="169">
        <v>283.98</v>
      </c>
      <c r="D91" s="163">
        <v>0</v>
      </c>
      <c r="E91" s="163">
        <v>0</v>
      </c>
      <c r="F91" s="163">
        <v>0</v>
      </c>
      <c r="G91" s="163">
        <f t="shared" si="6"/>
        <v>0</v>
      </c>
      <c r="H91" s="199">
        <v>0</v>
      </c>
    </row>
    <row r="92" spans="1:8">
      <c r="A92" s="162" t="s">
        <v>248</v>
      </c>
      <c r="B92" s="162" t="s">
        <v>81</v>
      </c>
      <c r="C92" s="169">
        <v>13919.55</v>
      </c>
      <c r="D92" s="163">
        <v>61000</v>
      </c>
      <c r="E92" s="163">
        <v>0</v>
      </c>
      <c r="F92" s="163">
        <v>28864.71</v>
      </c>
      <c r="G92" s="163">
        <f t="shared" si="6"/>
        <v>207.36812612476697</v>
      </c>
      <c r="H92" s="199">
        <f t="shared" si="7"/>
        <v>47.319196721311471</v>
      </c>
    </row>
    <row r="93" spans="1:8">
      <c r="A93" s="162" t="s">
        <v>247</v>
      </c>
      <c r="B93" s="162" t="s">
        <v>83</v>
      </c>
      <c r="C93" s="169">
        <v>2044.4</v>
      </c>
      <c r="D93" s="163">
        <v>0</v>
      </c>
      <c r="E93" s="163">
        <v>0</v>
      </c>
      <c r="F93" s="163">
        <v>0</v>
      </c>
      <c r="G93" s="163">
        <f t="shared" si="6"/>
        <v>0</v>
      </c>
      <c r="H93" s="199">
        <v>0</v>
      </c>
    </row>
    <row r="94" spans="1:8">
      <c r="A94" s="162" t="s">
        <v>260</v>
      </c>
      <c r="B94" s="162" t="s">
        <v>84</v>
      </c>
      <c r="C94" s="169">
        <v>0</v>
      </c>
      <c r="D94" s="163">
        <v>0</v>
      </c>
      <c r="E94" s="163">
        <v>0</v>
      </c>
      <c r="F94" s="163">
        <v>0</v>
      </c>
      <c r="G94" s="163">
        <v>0</v>
      </c>
      <c r="H94" s="199">
        <v>0</v>
      </c>
    </row>
    <row r="95" spans="1:8">
      <c r="A95" s="162" t="s">
        <v>246</v>
      </c>
      <c r="B95" s="162" t="s">
        <v>85</v>
      </c>
      <c r="C95" s="169">
        <v>5898</v>
      </c>
      <c r="D95" s="163">
        <v>22200</v>
      </c>
      <c r="E95" s="163">
        <v>0</v>
      </c>
      <c r="F95" s="163">
        <v>9606.56</v>
      </c>
      <c r="G95" s="163">
        <f t="shared" si="6"/>
        <v>162.87826381824345</v>
      </c>
      <c r="H95" s="199">
        <f t="shared" si="7"/>
        <v>43.272792792792792</v>
      </c>
    </row>
    <row r="96" spans="1:8">
      <c r="A96" s="162" t="s">
        <v>245</v>
      </c>
      <c r="B96" s="162" t="s">
        <v>86</v>
      </c>
      <c r="C96" s="169">
        <v>0</v>
      </c>
      <c r="D96" s="163">
        <v>0</v>
      </c>
      <c r="E96" s="163">
        <v>0</v>
      </c>
      <c r="F96" s="163">
        <v>0</v>
      </c>
      <c r="G96" s="163">
        <v>0</v>
      </c>
      <c r="H96" s="199">
        <v>0</v>
      </c>
    </row>
    <row r="97" spans="1:8" ht="25.5">
      <c r="A97" s="162" t="s">
        <v>284</v>
      </c>
      <c r="B97" s="162" t="s">
        <v>89</v>
      </c>
      <c r="C97" s="169">
        <v>0</v>
      </c>
      <c r="D97" s="163">
        <v>0</v>
      </c>
      <c r="E97" s="163">
        <v>0</v>
      </c>
      <c r="F97" s="163">
        <v>0</v>
      </c>
      <c r="G97" s="163">
        <v>0</v>
      </c>
      <c r="H97" s="199">
        <v>0</v>
      </c>
    </row>
    <row r="98" spans="1:8">
      <c r="A98" s="162" t="s">
        <v>244</v>
      </c>
      <c r="B98" s="162" t="s">
        <v>90</v>
      </c>
      <c r="C98" s="169">
        <v>1331</v>
      </c>
      <c r="D98" s="163">
        <v>0</v>
      </c>
      <c r="E98" s="163">
        <v>0</v>
      </c>
      <c r="F98" s="163">
        <v>0</v>
      </c>
      <c r="G98" s="163">
        <v>0</v>
      </c>
      <c r="H98" s="199">
        <v>0</v>
      </c>
    </row>
    <row r="99" spans="1:8">
      <c r="A99" s="162" t="s">
        <v>268</v>
      </c>
      <c r="B99" s="162" t="s">
        <v>92</v>
      </c>
      <c r="C99" s="169">
        <v>0</v>
      </c>
      <c r="D99" s="163">
        <v>0</v>
      </c>
      <c r="E99" s="163">
        <v>0</v>
      </c>
      <c r="F99" s="163">
        <v>0</v>
      </c>
      <c r="G99" s="163">
        <v>0</v>
      </c>
      <c r="H99" s="199">
        <v>0</v>
      </c>
    </row>
    <row r="100" spans="1:8">
      <c r="A100" s="162" t="s">
        <v>259</v>
      </c>
      <c r="B100" s="162" t="s">
        <v>88</v>
      </c>
      <c r="C100" s="169">
        <v>0</v>
      </c>
      <c r="D100" s="163">
        <v>0</v>
      </c>
      <c r="E100" s="163">
        <v>0</v>
      </c>
      <c r="F100" s="163">
        <v>0</v>
      </c>
      <c r="G100" s="163">
        <v>0</v>
      </c>
      <c r="H100" s="199">
        <v>0</v>
      </c>
    </row>
    <row r="101" spans="1:8">
      <c r="A101" s="162" t="s">
        <v>195</v>
      </c>
      <c r="B101" s="162" t="s">
        <v>93</v>
      </c>
      <c r="C101" s="169">
        <v>0</v>
      </c>
      <c r="D101" s="163">
        <v>0</v>
      </c>
      <c r="E101" s="163">
        <v>0</v>
      </c>
      <c r="F101" s="163">
        <v>0</v>
      </c>
      <c r="G101" s="163">
        <v>0</v>
      </c>
      <c r="H101" s="199">
        <v>0</v>
      </c>
    </row>
    <row r="102" spans="1:8">
      <c r="A102" s="162" t="s">
        <v>283</v>
      </c>
      <c r="B102" s="162" t="s">
        <v>94</v>
      </c>
      <c r="C102" s="169">
        <v>0</v>
      </c>
      <c r="D102" s="163">
        <v>0</v>
      </c>
      <c r="E102" s="163">
        <v>0</v>
      </c>
      <c r="F102" s="163">
        <v>0</v>
      </c>
      <c r="G102" s="163">
        <v>0</v>
      </c>
      <c r="H102" s="199">
        <v>0</v>
      </c>
    </row>
    <row r="103" spans="1:8">
      <c r="A103" s="162" t="s">
        <v>282</v>
      </c>
      <c r="B103" s="162" t="s">
        <v>95</v>
      </c>
      <c r="C103" s="169">
        <v>0</v>
      </c>
      <c r="D103" s="163">
        <v>0</v>
      </c>
      <c r="E103" s="163">
        <v>0</v>
      </c>
      <c r="F103" s="163">
        <v>0</v>
      </c>
      <c r="G103" s="163">
        <v>0</v>
      </c>
      <c r="H103" s="199">
        <v>0</v>
      </c>
    </row>
    <row r="104" spans="1:8">
      <c r="A104" s="162" t="s">
        <v>197</v>
      </c>
      <c r="B104" s="162" t="s">
        <v>198</v>
      </c>
      <c r="C104" s="169">
        <f>C105</f>
        <v>2700</v>
      </c>
      <c r="D104" s="163">
        <v>1560</v>
      </c>
      <c r="E104" s="163">
        <v>0</v>
      </c>
      <c r="F104" s="163">
        <v>2700</v>
      </c>
      <c r="G104" s="163">
        <f t="shared" ref="G104:G124" si="16">F104/C104*100</f>
        <v>100</v>
      </c>
      <c r="H104" s="199">
        <f t="shared" ref="H104:H124" si="17">F104/D104*100</f>
        <v>173.07692307692309</v>
      </c>
    </row>
    <row r="105" spans="1:8" ht="25.5">
      <c r="A105" s="162" t="s">
        <v>199</v>
      </c>
      <c r="B105" s="162" t="s">
        <v>200</v>
      </c>
      <c r="C105" s="169">
        <f>C106</f>
        <v>2700</v>
      </c>
      <c r="D105" s="163">
        <v>1560</v>
      </c>
      <c r="E105" s="163">
        <v>0</v>
      </c>
      <c r="F105" s="163">
        <v>2700</v>
      </c>
      <c r="G105" s="163">
        <f t="shared" si="16"/>
        <v>100</v>
      </c>
      <c r="H105" s="199">
        <f t="shared" si="17"/>
        <v>173.07692307692309</v>
      </c>
    </row>
    <row r="106" spans="1:8">
      <c r="A106" s="162" t="s">
        <v>176</v>
      </c>
      <c r="B106" s="162" t="s">
        <v>9</v>
      </c>
      <c r="C106" s="169">
        <f>C107</f>
        <v>2700</v>
      </c>
      <c r="D106" s="163">
        <v>1560</v>
      </c>
      <c r="E106" s="163">
        <v>0</v>
      </c>
      <c r="F106" s="163">
        <v>2700</v>
      </c>
      <c r="G106" s="163">
        <f t="shared" si="16"/>
        <v>100</v>
      </c>
      <c r="H106" s="199">
        <f t="shared" si="17"/>
        <v>173.07692307692309</v>
      </c>
    </row>
    <row r="107" spans="1:8">
      <c r="A107" s="162" t="s">
        <v>256</v>
      </c>
      <c r="B107" s="162" t="s">
        <v>73</v>
      </c>
      <c r="C107" s="169">
        <v>2700</v>
      </c>
      <c r="D107" s="163">
        <v>1560</v>
      </c>
      <c r="E107" s="163">
        <v>0</v>
      </c>
      <c r="F107" s="163">
        <v>2700</v>
      </c>
      <c r="G107" s="163">
        <f t="shared" si="16"/>
        <v>100</v>
      </c>
      <c r="H107" s="199">
        <f t="shared" si="17"/>
        <v>173.07692307692309</v>
      </c>
    </row>
    <row r="108" spans="1:8" ht="25.5">
      <c r="A108" s="170" t="s">
        <v>201</v>
      </c>
      <c r="B108" s="170" t="s">
        <v>5</v>
      </c>
      <c r="C108" s="177">
        <f>C109</f>
        <v>2095.4</v>
      </c>
      <c r="D108" s="177">
        <f t="shared" ref="D108:F108" si="18">D109</f>
        <v>47631</v>
      </c>
      <c r="E108" s="177">
        <f t="shared" si="18"/>
        <v>0</v>
      </c>
      <c r="F108" s="177">
        <f t="shared" si="18"/>
        <v>2570</v>
      </c>
      <c r="G108" s="201">
        <f t="shared" si="16"/>
        <v>122.64961343896152</v>
      </c>
      <c r="H108" s="202">
        <f t="shared" si="17"/>
        <v>5.3956456929310743</v>
      </c>
    </row>
    <row r="109" spans="1:8">
      <c r="A109" s="162" t="s">
        <v>187</v>
      </c>
      <c r="B109" s="162" t="s">
        <v>188</v>
      </c>
      <c r="C109" s="169">
        <f>C110</f>
        <v>2095.4</v>
      </c>
      <c r="D109" s="163">
        <v>47631</v>
      </c>
      <c r="E109" s="163">
        <v>0</v>
      </c>
      <c r="F109" s="163">
        <v>2570</v>
      </c>
      <c r="G109" s="163">
        <f t="shared" si="16"/>
        <v>122.64961343896152</v>
      </c>
      <c r="H109" s="199">
        <f t="shared" si="17"/>
        <v>5.3956456929310743</v>
      </c>
    </row>
    <row r="110" spans="1:8">
      <c r="A110" s="162" t="s">
        <v>191</v>
      </c>
      <c r="B110" s="162" t="s">
        <v>192</v>
      </c>
      <c r="C110" s="169">
        <f>C111</f>
        <v>2095.4</v>
      </c>
      <c r="D110" s="163">
        <v>47631</v>
      </c>
      <c r="E110" s="163">
        <v>0</v>
      </c>
      <c r="F110" s="163">
        <v>2570</v>
      </c>
      <c r="G110" s="163">
        <f t="shared" si="16"/>
        <v>122.64961343896152</v>
      </c>
      <c r="H110" s="199">
        <f t="shared" si="17"/>
        <v>5.3956456929310743</v>
      </c>
    </row>
    <row r="111" spans="1:8" ht="25.5">
      <c r="A111" s="162" t="s">
        <v>202</v>
      </c>
      <c r="B111" s="162" t="s">
        <v>100</v>
      </c>
      <c r="C111" s="169">
        <f>C112</f>
        <v>2095.4</v>
      </c>
      <c r="D111" s="163">
        <v>42331</v>
      </c>
      <c r="E111" s="163">
        <v>0</v>
      </c>
      <c r="F111" s="163">
        <v>2570</v>
      </c>
      <c r="G111" s="163">
        <f t="shared" si="16"/>
        <v>122.64961343896152</v>
      </c>
      <c r="H111" s="199">
        <f t="shared" si="17"/>
        <v>6.0712007748458579</v>
      </c>
    </row>
    <row r="112" spans="1:8">
      <c r="A112" s="162" t="s">
        <v>271</v>
      </c>
      <c r="B112" s="162" t="s">
        <v>104</v>
      </c>
      <c r="C112" s="169">
        <v>2095.4</v>
      </c>
      <c r="D112" s="163">
        <v>9690</v>
      </c>
      <c r="E112" s="163">
        <v>0</v>
      </c>
      <c r="F112" s="163">
        <v>2570</v>
      </c>
      <c r="G112" s="163">
        <f t="shared" si="16"/>
        <v>122.64961343896152</v>
      </c>
      <c r="H112" s="199">
        <f t="shared" si="17"/>
        <v>26.522187822497422</v>
      </c>
    </row>
    <row r="113" spans="1:8">
      <c r="A113" s="162" t="s">
        <v>281</v>
      </c>
      <c r="B113" s="162" t="s">
        <v>280</v>
      </c>
      <c r="C113" s="169">
        <v>0</v>
      </c>
      <c r="D113" s="163">
        <v>32241</v>
      </c>
      <c r="E113" s="163">
        <v>0</v>
      </c>
      <c r="F113" s="163">
        <v>0</v>
      </c>
      <c r="G113" s="163">
        <v>0</v>
      </c>
      <c r="H113" s="199">
        <f t="shared" si="17"/>
        <v>0</v>
      </c>
    </row>
    <row r="114" spans="1:8">
      <c r="A114" s="162" t="s">
        <v>279</v>
      </c>
      <c r="B114" s="162" t="s">
        <v>278</v>
      </c>
      <c r="C114" s="169">
        <v>0</v>
      </c>
      <c r="D114" s="163">
        <v>0</v>
      </c>
      <c r="E114" s="163">
        <v>0</v>
      </c>
      <c r="F114" s="163">
        <v>0</v>
      </c>
      <c r="G114" s="163">
        <v>0</v>
      </c>
      <c r="H114" s="199">
        <v>0</v>
      </c>
    </row>
    <row r="115" spans="1:8">
      <c r="A115" s="162" t="s">
        <v>277</v>
      </c>
      <c r="B115" s="162" t="s">
        <v>105</v>
      </c>
      <c r="C115" s="169">
        <v>0</v>
      </c>
      <c r="D115" s="163">
        <v>0</v>
      </c>
      <c r="E115" s="163">
        <v>0</v>
      </c>
      <c r="F115" s="163">
        <v>0</v>
      </c>
      <c r="G115" s="163">
        <v>0</v>
      </c>
      <c r="H115" s="199">
        <v>0</v>
      </c>
    </row>
    <row r="116" spans="1:8">
      <c r="A116" s="162" t="s">
        <v>276</v>
      </c>
      <c r="B116" s="162" t="s">
        <v>107</v>
      </c>
      <c r="C116" s="169">
        <v>0</v>
      </c>
      <c r="D116" s="163">
        <v>400</v>
      </c>
      <c r="E116" s="163">
        <v>0</v>
      </c>
      <c r="F116" s="163">
        <v>0</v>
      </c>
      <c r="G116" s="163">
        <v>0</v>
      </c>
      <c r="H116" s="199">
        <f t="shared" si="17"/>
        <v>0</v>
      </c>
    </row>
    <row r="117" spans="1:8">
      <c r="A117" s="162" t="s">
        <v>275</v>
      </c>
      <c r="B117" s="162" t="s">
        <v>109</v>
      </c>
      <c r="C117" s="169">
        <v>0</v>
      </c>
      <c r="D117" s="163">
        <v>0</v>
      </c>
      <c r="E117" s="163">
        <v>0</v>
      </c>
      <c r="F117" s="163">
        <v>0</v>
      </c>
      <c r="G117" s="163">
        <v>0</v>
      </c>
      <c r="H117" s="199">
        <v>0</v>
      </c>
    </row>
    <row r="118" spans="1:8" ht="25.5">
      <c r="A118" s="162" t="s">
        <v>203</v>
      </c>
      <c r="B118" s="162" t="s">
        <v>110</v>
      </c>
      <c r="C118" s="169">
        <v>0</v>
      </c>
      <c r="D118" s="163">
        <v>5300</v>
      </c>
      <c r="E118" s="163">
        <v>0</v>
      </c>
      <c r="F118" s="163">
        <v>0</v>
      </c>
      <c r="G118" s="163">
        <v>0</v>
      </c>
      <c r="H118" s="199">
        <f t="shared" si="17"/>
        <v>0</v>
      </c>
    </row>
    <row r="119" spans="1:8">
      <c r="A119" s="162" t="s">
        <v>267</v>
      </c>
      <c r="B119" s="162" t="s">
        <v>111</v>
      </c>
      <c r="C119" s="169">
        <v>0</v>
      </c>
      <c r="D119" s="163">
        <v>5300</v>
      </c>
      <c r="E119" s="163">
        <v>0</v>
      </c>
      <c r="F119" s="163">
        <v>0</v>
      </c>
      <c r="G119" s="163">
        <v>0</v>
      </c>
      <c r="H119" s="199">
        <f t="shared" si="17"/>
        <v>0</v>
      </c>
    </row>
    <row r="120" spans="1:8" ht="25.5">
      <c r="A120" s="170" t="s">
        <v>204</v>
      </c>
      <c r="B120" s="170" t="s">
        <v>205</v>
      </c>
      <c r="C120" s="177">
        <f>C121</f>
        <v>10000</v>
      </c>
      <c r="D120" s="177">
        <f t="shared" ref="D120:F120" si="19">D121</f>
        <v>19908</v>
      </c>
      <c r="E120" s="177">
        <f t="shared" si="19"/>
        <v>0</v>
      </c>
      <c r="F120" s="177">
        <f t="shared" si="19"/>
        <v>13657.06</v>
      </c>
      <c r="G120" s="201">
        <f t="shared" si="16"/>
        <v>136.57059999999998</v>
      </c>
      <c r="H120" s="202">
        <f t="shared" si="17"/>
        <v>68.600863974281694</v>
      </c>
    </row>
    <row r="121" spans="1:8">
      <c r="A121" s="162" t="s">
        <v>187</v>
      </c>
      <c r="B121" s="162" t="s">
        <v>188</v>
      </c>
      <c r="C121" s="169">
        <f>C122</f>
        <v>10000</v>
      </c>
      <c r="D121" s="163">
        <v>19908</v>
      </c>
      <c r="E121" s="163">
        <v>0</v>
      </c>
      <c r="F121" s="163">
        <v>13657.06</v>
      </c>
      <c r="G121" s="163">
        <f t="shared" si="16"/>
        <v>136.57059999999998</v>
      </c>
      <c r="H121" s="199">
        <f t="shared" si="17"/>
        <v>68.600863974281694</v>
      </c>
    </row>
    <row r="122" spans="1:8">
      <c r="A122" s="162" t="s">
        <v>191</v>
      </c>
      <c r="B122" s="162" t="s">
        <v>192</v>
      </c>
      <c r="C122" s="169">
        <f>C123</f>
        <v>10000</v>
      </c>
      <c r="D122" s="163">
        <v>19908</v>
      </c>
      <c r="E122" s="163">
        <v>0</v>
      </c>
      <c r="F122" s="163">
        <v>13657.06</v>
      </c>
      <c r="G122" s="163">
        <f t="shared" si="16"/>
        <v>136.57059999999998</v>
      </c>
      <c r="H122" s="199">
        <f t="shared" si="17"/>
        <v>68.600863974281694</v>
      </c>
    </row>
    <row r="123" spans="1:8">
      <c r="A123" s="162" t="s">
        <v>176</v>
      </c>
      <c r="B123" s="162" t="s">
        <v>9</v>
      </c>
      <c r="C123" s="169">
        <f>C124</f>
        <v>10000</v>
      </c>
      <c r="D123" s="163">
        <v>19908</v>
      </c>
      <c r="E123" s="163">
        <v>0</v>
      </c>
      <c r="F123" s="163">
        <v>13657.06</v>
      </c>
      <c r="G123" s="163">
        <f t="shared" si="16"/>
        <v>136.57059999999998</v>
      </c>
      <c r="H123" s="199">
        <f t="shared" si="17"/>
        <v>68.600863974281694</v>
      </c>
    </row>
    <row r="124" spans="1:8">
      <c r="A124" s="162" t="s">
        <v>251</v>
      </c>
      <c r="B124" s="162" t="s">
        <v>250</v>
      </c>
      <c r="C124" s="169">
        <v>10000</v>
      </c>
      <c r="D124" s="163">
        <v>19908</v>
      </c>
      <c r="E124" s="163">
        <v>0</v>
      </c>
      <c r="F124" s="163">
        <v>13657.06</v>
      </c>
      <c r="G124" s="163">
        <f t="shared" si="16"/>
        <v>136.57059999999998</v>
      </c>
      <c r="H124" s="199">
        <f t="shared" si="17"/>
        <v>68.600863974281694</v>
      </c>
    </row>
    <row r="125" spans="1:8" ht="8.25" customHeight="1">
      <c r="A125" s="151"/>
      <c r="B125" s="152"/>
      <c r="C125" s="176"/>
      <c r="D125" s="153"/>
      <c r="E125" s="153"/>
      <c r="F125" s="153"/>
      <c r="G125" s="154"/>
      <c r="H125" s="205"/>
    </row>
    <row r="126" spans="1:8" ht="25.5">
      <c r="A126" s="156" t="s">
        <v>206</v>
      </c>
      <c r="B126" s="157" t="s">
        <v>129</v>
      </c>
      <c r="C126" s="172">
        <f>C127+C175+C184+C211+C232+C241+C280+C285+C294+C305+C340</f>
        <v>448091.98</v>
      </c>
      <c r="D126" s="172">
        <f t="shared" ref="D126:F126" si="20">D127+D175+D184+D211+D232+D241+D280+D285+D294+D305+D340</f>
        <v>1405682</v>
      </c>
      <c r="E126" s="172">
        <f t="shared" si="20"/>
        <v>0</v>
      </c>
      <c r="F126" s="172">
        <f t="shared" si="20"/>
        <v>695707.63</v>
      </c>
      <c r="G126" s="158">
        <f>F126/C126*100</f>
        <v>155.26000487667733</v>
      </c>
      <c r="H126" s="206">
        <f>F126/D126*100</f>
        <v>49.492533161838878</v>
      </c>
    </row>
    <row r="127" spans="1:8" ht="25.5">
      <c r="A127" s="170" t="s">
        <v>207</v>
      </c>
      <c r="B127" s="170" t="s">
        <v>208</v>
      </c>
      <c r="C127" s="177">
        <f>C128+C136+C167</f>
        <v>195240.21</v>
      </c>
      <c r="D127" s="171">
        <v>440480</v>
      </c>
      <c r="E127" s="171">
        <v>0</v>
      </c>
      <c r="F127" s="171">
        <v>239414.9</v>
      </c>
      <c r="G127" s="171">
        <f>F127/C127*100</f>
        <v>122.62581565549434</v>
      </c>
      <c r="H127" s="207">
        <f>F127/D127*100</f>
        <v>54.353182891391207</v>
      </c>
    </row>
    <row r="128" spans="1:8">
      <c r="A128" s="162" t="s">
        <v>172</v>
      </c>
      <c r="B128" s="162" t="s">
        <v>173</v>
      </c>
      <c r="C128" s="169">
        <f>C129</f>
        <v>51816.67</v>
      </c>
      <c r="D128" s="169">
        <f t="shared" ref="D128:F128" si="21">D129</f>
        <v>117000</v>
      </c>
      <c r="E128" s="169">
        <f t="shared" si="21"/>
        <v>0</v>
      </c>
      <c r="F128" s="169">
        <f t="shared" si="21"/>
        <v>58500</v>
      </c>
      <c r="G128" s="163">
        <f>F128/C128*100</f>
        <v>112.89803069166737</v>
      </c>
      <c r="H128" s="208">
        <f>F128/D128*100</f>
        <v>50</v>
      </c>
    </row>
    <row r="129" spans="1:8">
      <c r="A129" s="162" t="s">
        <v>174</v>
      </c>
      <c r="B129" s="162" t="s">
        <v>175</v>
      </c>
      <c r="C129" s="169">
        <f>C130</f>
        <v>51816.67</v>
      </c>
      <c r="D129" s="163">
        <v>117000</v>
      </c>
      <c r="E129" s="163">
        <v>0</v>
      </c>
      <c r="F129" s="163">
        <v>58500</v>
      </c>
      <c r="G129" s="163">
        <f t="shared" ref="G129:G192" si="22">F129/C129*100</f>
        <v>112.89803069166737</v>
      </c>
      <c r="H129" s="208">
        <f t="shared" ref="H129:H183" si="23">F129/D129*100</f>
        <v>50</v>
      </c>
    </row>
    <row r="130" spans="1:8">
      <c r="A130" s="162" t="s">
        <v>179</v>
      </c>
      <c r="B130" s="162" t="s">
        <v>4</v>
      </c>
      <c r="C130" s="169">
        <f>C131+C132+C133+C134+C135</f>
        <v>51816.67</v>
      </c>
      <c r="D130" s="163">
        <v>117000</v>
      </c>
      <c r="E130" s="163">
        <v>0</v>
      </c>
      <c r="F130" s="163">
        <v>58500</v>
      </c>
      <c r="G130" s="163">
        <f t="shared" si="22"/>
        <v>112.89803069166737</v>
      </c>
      <c r="H130" s="208">
        <f t="shared" si="23"/>
        <v>50</v>
      </c>
    </row>
    <row r="131" spans="1:8">
      <c r="A131" s="162" t="s">
        <v>238</v>
      </c>
      <c r="B131" s="162" t="s">
        <v>17</v>
      </c>
      <c r="C131" s="169">
        <v>47316.67</v>
      </c>
      <c r="D131" s="163">
        <v>117000</v>
      </c>
      <c r="E131" s="163">
        <v>0</v>
      </c>
      <c r="F131" s="163">
        <v>58500</v>
      </c>
      <c r="G131" s="163">
        <f t="shared" si="22"/>
        <v>123.63507406586305</v>
      </c>
      <c r="H131" s="208">
        <f t="shared" si="23"/>
        <v>50</v>
      </c>
    </row>
    <row r="132" spans="1:8">
      <c r="A132" s="162" t="s">
        <v>243</v>
      </c>
      <c r="B132" s="162" t="s">
        <v>61</v>
      </c>
      <c r="C132" s="169">
        <v>0</v>
      </c>
      <c r="D132" s="163">
        <v>0</v>
      </c>
      <c r="E132" s="163">
        <v>0</v>
      </c>
      <c r="F132" s="163">
        <v>0</v>
      </c>
      <c r="G132" s="163">
        <v>0</v>
      </c>
      <c r="H132" s="208">
        <v>0</v>
      </c>
    </row>
    <row r="133" spans="1:8">
      <c r="A133" s="162" t="s">
        <v>241</v>
      </c>
      <c r="B133" s="162" t="s">
        <v>62</v>
      </c>
      <c r="C133" s="169">
        <v>0</v>
      </c>
      <c r="D133" s="163">
        <v>0</v>
      </c>
      <c r="E133" s="163">
        <v>0</v>
      </c>
      <c r="F133" s="163">
        <v>0</v>
      </c>
      <c r="G133" s="163">
        <v>0</v>
      </c>
      <c r="H133" s="208">
        <v>0</v>
      </c>
    </row>
    <row r="134" spans="1:8">
      <c r="A134" s="162" t="s">
        <v>242</v>
      </c>
      <c r="B134" s="162" t="s">
        <v>63</v>
      </c>
      <c r="C134" s="169">
        <v>0</v>
      </c>
      <c r="D134" s="163">
        <v>0</v>
      </c>
      <c r="E134" s="163">
        <v>0</v>
      </c>
      <c r="F134" s="163">
        <v>0</v>
      </c>
      <c r="G134" s="163">
        <v>0</v>
      </c>
      <c r="H134" s="208">
        <v>0</v>
      </c>
    </row>
    <row r="135" spans="1:8">
      <c r="A135" s="162" t="s">
        <v>240</v>
      </c>
      <c r="B135" s="162" t="s">
        <v>131</v>
      </c>
      <c r="C135" s="169">
        <v>4500</v>
      </c>
      <c r="D135" s="163">
        <v>0</v>
      </c>
      <c r="E135" s="163">
        <v>0</v>
      </c>
      <c r="F135" s="163">
        <v>0</v>
      </c>
      <c r="G135" s="163">
        <f t="shared" si="22"/>
        <v>0</v>
      </c>
      <c r="H135" s="208">
        <v>0</v>
      </c>
    </row>
    <row r="136" spans="1:8">
      <c r="A136" s="162" t="s">
        <v>187</v>
      </c>
      <c r="B136" s="162" t="s">
        <v>188</v>
      </c>
      <c r="C136" s="169">
        <f>C138+C144+C161+C163+C165</f>
        <v>118419.54</v>
      </c>
      <c r="D136" s="163">
        <v>223480</v>
      </c>
      <c r="E136" s="163">
        <v>0</v>
      </c>
      <c r="F136" s="163">
        <v>130912.9</v>
      </c>
      <c r="G136" s="163">
        <f t="shared" si="22"/>
        <v>110.5500832041739</v>
      </c>
      <c r="H136" s="208">
        <f t="shared" si="23"/>
        <v>58.579246465008048</v>
      </c>
    </row>
    <row r="137" spans="1:8" ht="27" customHeight="1">
      <c r="A137" s="162" t="s">
        <v>189</v>
      </c>
      <c r="B137" s="162" t="s">
        <v>190</v>
      </c>
      <c r="C137" s="169">
        <f>C138</f>
        <v>87218.5</v>
      </c>
      <c r="D137" s="163">
        <v>223480</v>
      </c>
      <c r="E137" s="163">
        <v>0</v>
      </c>
      <c r="F137" s="163">
        <v>130912.9</v>
      </c>
      <c r="G137" s="163">
        <f t="shared" si="22"/>
        <v>150.09762837012789</v>
      </c>
      <c r="H137" s="208">
        <f t="shared" si="23"/>
        <v>58.579246465008048</v>
      </c>
    </row>
    <row r="138" spans="1:8">
      <c r="A138" s="162" t="s">
        <v>179</v>
      </c>
      <c r="B138" s="162" t="s">
        <v>4</v>
      </c>
      <c r="C138" s="169">
        <f>C139+C140+C141+C142+C143</f>
        <v>87218.5</v>
      </c>
      <c r="D138" s="163">
        <v>143000</v>
      </c>
      <c r="E138" s="163">
        <v>0</v>
      </c>
      <c r="F138" s="163">
        <v>104125.32</v>
      </c>
      <c r="G138" s="163">
        <f t="shared" si="22"/>
        <v>119.38444252079547</v>
      </c>
      <c r="H138" s="208">
        <f t="shared" si="23"/>
        <v>72.814909090909097</v>
      </c>
    </row>
    <row r="139" spans="1:8">
      <c r="A139" s="162" t="s">
        <v>238</v>
      </c>
      <c r="B139" s="162" t="s">
        <v>17</v>
      </c>
      <c r="C139" s="169">
        <v>70778.06</v>
      </c>
      <c r="D139" s="163">
        <v>83000</v>
      </c>
      <c r="E139" s="163">
        <v>0</v>
      </c>
      <c r="F139" s="163">
        <v>76799.23</v>
      </c>
      <c r="G139" s="163">
        <f t="shared" si="22"/>
        <v>108.50711364510414</v>
      </c>
      <c r="H139" s="208">
        <f t="shared" si="23"/>
        <v>92.52919277108434</v>
      </c>
    </row>
    <row r="140" spans="1:8">
      <c r="A140" s="162" t="s">
        <v>243</v>
      </c>
      <c r="B140" s="162" t="s">
        <v>61</v>
      </c>
      <c r="C140" s="169">
        <v>1101.25</v>
      </c>
      <c r="D140" s="163">
        <v>3000</v>
      </c>
      <c r="E140" s="163">
        <v>0</v>
      </c>
      <c r="F140" s="163">
        <v>914.88</v>
      </c>
      <c r="G140" s="163">
        <f t="shared" si="22"/>
        <v>83.076503972758232</v>
      </c>
      <c r="H140" s="208">
        <f t="shared" si="23"/>
        <v>30.496000000000002</v>
      </c>
    </row>
    <row r="141" spans="1:8">
      <c r="A141" s="162" t="s">
        <v>241</v>
      </c>
      <c r="B141" s="162" t="s">
        <v>62</v>
      </c>
      <c r="C141" s="169">
        <v>3259.33</v>
      </c>
      <c r="D141" s="163">
        <v>0</v>
      </c>
      <c r="E141" s="163">
        <v>0</v>
      </c>
      <c r="F141" s="163">
        <v>0</v>
      </c>
      <c r="G141" s="163">
        <f t="shared" si="22"/>
        <v>0</v>
      </c>
      <c r="H141" s="208">
        <v>0</v>
      </c>
    </row>
    <row r="142" spans="1:8">
      <c r="A142" s="162" t="s">
        <v>242</v>
      </c>
      <c r="B142" s="162" t="s">
        <v>63</v>
      </c>
      <c r="C142" s="169">
        <v>655.91</v>
      </c>
      <c r="D142" s="163">
        <v>0</v>
      </c>
      <c r="E142" s="163">
        <v>0</v>
      </c>
      <c r="F142" s="163">
        <v>1009.53</v>
      </c>
      <c r="G142" s="163">
        <f t="shared" si="22"/>
        <v>153.91288438962661</v>
      </c>
      <c r="H142" s="208">
        <v>0</v>
      </c>
    </row>
    <row r="143" spans="1:8">
      <c r="A143" s="162" t="s">
        <v>240</v>
      </c>
      <c r="B143" s="162" t="s">
        <v>131</v>
      </c>
      <c r="C143" s="169">
        <v>11423.95</v>
      </c>
      <c r="D143" s="163">
        <v>57000</v>
      </c>
      <c r="E143" s="163">
        <v>0</v>
      </c>
      <c r="F143" s="163">
        <v>25401.68</v>
      </c>
      <c r="G143" s="163">
        <f t="shared" si="22"/>
        <v>222.35461464729798</v>
      </c>
      <c r="H143" s="208">
        <f t="shared" si="23"/>
        <v>44.564350877192979</v>
      </c>
    </row>
    <row r="144" spans="1:8">
      <c r="A144" s="162" t="s">
        <v>176</v>
      </c>
      <c r="B144" s="162" t="s">
        <v>9</v>
      </c>
      <c r="C144" s="169">
        <f>SUM(C145:C160)</f>
        <v>25707.14</v>
      </c>
      <c r="D144" s="163">
        <v>78887.360000000001</v>
      </c>
      <c r="E144" s="163">
        <v>0</v>
      </c>
      <c r="F144" s="163">
        <v>26322.959999999999</v>
      </c>
      <c r="G144" s="163">
        <f t="shared" si="22"/>
        <v>102.39552124429242</v>
      </c>
      <c r="H144" s="208">
        <f t="shared" si="23"/>
        <v>33.367779071323973</v>
      </c>
    </row>
    <row r="145" spans="1:8" ht="21.75" customHeight="1">
      <c r="A145" s="162" t="s">
        <v>239</v>
      </c>
      <c r="B145" s="162" t="s">
        <v>67</v>
      </c>
      <c r="C145" s="169">
        <v>2166.7600000000002</v>
      </c>
      <c r="D145" s="163">
        <v>4200</v>
      </c>
      <c r="E145" s="163">
        <v>0</v>
      </c>
      <c r="F145" s="163">
        <v>2975.15</v>
      </c>
      <c r="G145" s="163">
        <f t="shared" si="22"/>
        <v>137.30870054828407</v>
      </c>
      <c r="H145" s="208">
        <f t="shared" si="23"/>
        <v>70.836904761904762</v>
      </c>
    </row>
    <row r="146" spans="1:8">
      <c r="A146" s="162" t="s">
        <v>258</v>
      </c>
      <c r="B146" s="162" t="s">
        <v>71</v>
      </c>
      <c r="C146" s="169">
        <v>2845.17</v>
      </c>
      <c r="D146" s="163">
        <v>6144</v>
      </c>
      <c r="E146" s="163">
        <v>0</v>
      </c>
      <c r="F146" s="163">
        <v>3448.42</v>
      </c>
      <c r="G146" s="163">
        <f t="shared" si="22"/>
        <v>121.20259949317615</v>
      </c>
      <c r="H146" s="208">
        <f t="shared" si="23"/>
        <v>56.126627604166671</v>
      </c>
    </row>
    <row r="147" spans="1:8">
      <c r="A147" s="162" t="s">
        <v>257</v>
      </c>
      <c r="B147" s="162" t="s">
        <v>72</v>
      </c>
      <c r="C147" s="169">
        <v>3420.58</v>
      </c>
      <c r="D147" s="163">
        <v>7332</v>
      </c>
      <c r="E147" s="163">
        <v>0</v>
      </c>
      <c r="F147" s="163">
        <v>3430.7</v>
      </c>
      <c r="G147" s="163">
        <f t="shared" si="22"/>
        <v>100.29585625829537</v>
      </c>
      <c r="H147" s="208">
        <f t="shared" si="23"/>
        <v>46.790780141843967</v>
      </c>
    </row>
    <row r="148" spans="1:8">
      <c r="A148" s="162" t="s">
        <v>256</v>
      </c>
      <c r="B148" s="162" t="s">
        <v>73</v>
      </c>
      <c r="C148" s="169">
        <v>1373.15</v>
      </c>
      <c r="D148" s="163">
        <v>18000</v>
      </c>
      <c r="E148" s="163">
        <v>0</v>
      </c>
      <c r="F148" s="163">
        <v>5213.41</v>
      </c>
      <c r="G148" s="163">
        <f t="shared" si="22"/>
        <v>379.66791683355785</v>
      </c>
      <c r="H148" s="208">
        <f t="shared" si="23"/>
        <v>28.963388888888886</v>
      </c>
    </row>
    <row r="149" spans="1:8" ht="25.5" customHeight="1">
      <c r="A149" s="162" t="s">
        <v>274</v>
      </c>
      <c r="B149" s="162" t="s">
        <v>74</v>
      </c>
      <c r="C149" s="169">
        <v>300</v>
      </c>
      <c r="D149" s="163">
        <v>1596</v>
      </c>
      <c r="E149" s="163">
        <v>0</v>
      </c>
      <c r="F149" s="163">
        <v>224</v>
      </c>
      <c r="G149" s="163">
        <f t="shared" si="22"/>
        <v>74.666666666666671</v>
      </c>
      <c r="H149" s="208">
        <f t="shared" si="23"/>
        <v>14.035087719298245</v>
      </c>
    </row>
    <row r="150" spans="1:8">
      <c r="A150" s="162" t="s">
        <v>255</v>
      </c>
      <c r="B150" s="162" t="s">
        <v>254</v>
      </c>
      <c r="C150" s="169">
        <v>194.36</v>
      </c>
      <c r="D150" s="163">
        <v>514</v>
      </c>
      <c r="E150" s="163">
        <v>0</v>
      </c>
      <c r="F150" s="163">
        <v>33.18</v>
      </c>
      <c r="G150" s="163">
        <f t="shared" si="22"/>
        <v>17.071413871166904</v>
      </c>
      <c r="H150" s="208">
        <f t="shared" si="23"/>
        <v>6.4552529182879379</v>
      </c>
    </row>
    <row r="151" spans="1:8">
      <c r="A151" s="162" t="s">
        <v>265</v>
      </c>
      <c r="B151" s="162" t="s">
        <v>130</v>
      </c>
      <c r="C151" s="169">
        <v>0</v>
      </c>
      <c r="D151" s="163">
        <v>0</v>
      </c>
      <c r="E151" s="163">
        <v>0</v>
      </c>
      <c r="F151" s="163">
        <v>54.88</v>
      </c>
      <c r="G151" s="163">
        <v>0</v>
      </c>
      <c r="H151" s="208">
        <v>0</v>
      </c>
    </row>
    <row r="152" spans="1:8">
      <c r="A152" s="162" t="s">
        <v>253</v>
      </c>
      <c r="B152" s="162" t="s">
        <v>252</v>
      </c>
      <c r="C152" s="169">
        <v>739.4</v>
      </c>
      <c r="D152" s="163">
        <v>1800</v>
      </c>
      <c r="E152" s="163">
        <v>0</v>
      </c>
      <c r="F152" s="163">
        <v>885.62</v>
      </c>
      <c r="G152" s="163">
        <f t="shared" si="22"/>
        <v>119.77549364349474</v>
      </c>
      <c r="H152" s="208">
        <f t="shared" si="23"/>
        <v>49.201111111111111</v>
      </c>
    </row>
    <row r="153" spans="1:8">
      <c r="A153" s="162" t="s">
        <v>251</v>
      </c>
      <c r="B153" s="162" t="s">
        <v>250</v>
      </c>
      <c r="C153" s="169">
        <v>1543.33</v>
      </c>
      <c r="D153" s="163">
        <v>9060</v>
      </c>
      <c r="E153" s="163">
        <v>0</v>
      </c>
      <c r="F153" s="163">
        <v>465.75</v>
      </c>
      <c r="G153" s="163">
        <f t="shared" si="22"/>
        <v>30.178250924948003</v>
      </c>
      <c r="H153" s="208">
        <f t="shared" si="23"/>
        <v>5.1407284768211925</v>
      </c>
    </row>
    <row r="154" spans="1:8">
      <c r="A154" s="162" t="s">
        <v>249</v>
      </c>
      <c r="B154" s="162" t="s">
        <v>80</v>
      </c>
      <c r="C154" s="169">
        <v>80.28</v>
      </c>
      <c r="D154" s="163">
        <v>204</v>
      </c>
      <c r="E154" s="163">
        <v>0</v>
      </c>
      <c r="F154" s="163">
        <v>214.18</v>
      </c>
      <c r="G154" s="163">
        <f t="shared" si="22"/>
        <v>266.79123069257599</v>
      </c>
      <c r="H154" s="208">
        <f t="shared" si="23"/>
        <v>104.99019607843138</v>
      </c>
    </row>
    <row r="155" spans="1:8">
      <c r="A155" s="162" t="s">
        <v>248</v>
      </c>
      <c r="B155" s="162" t="s">
        <v>81</v>
      </c>
      <c r="C155" s="169">
        <v>8469.4699999999993</v>
      </c>
      <c r="D155" s="163">
        <v>15600</v>
      </c>
      <c r="E155" s="163">
        <v>0</v>
      </c>
      <c r="F155" s="163">
        <v>5399.44</v>
      </c>
      <c r="G155" s="163">
        <f t="shared" si="22"/>
        <v>63.751805012592285</v>
      </c>
      <c r="H155" s="208">
        <f t="shared" si="23"/>
        <v>34.611794871794871</v>
      </c>
    </row>
    <row r="156" spans="1:8">
      <c r="A156" s="162" t="s">
        <v>273</v>
      </c>
      <c r="B156" s="162" t="s">
        <v>82</v>
      </c>
      <c r="C156" s="169">
        <v>73.3</v>
      </c>
      <c r="D156" s="163">
        <v>150</v>
      </c>
      <c r="E156" s="163">
        <v>0</v>
      </c>
      <c r="F156" s="163">
        <v>73.14</v>
      </c>
      <c r="G156" s="163">
        <f t="shared" si="22"/>
        <v>99.781718963165076</v>
      </c>
      <c r="H156" s="208">
        <f t="shared" si="23"/>
        <v>48.76</v>
      </c>
    </row>
    <row r="157" spans="1:8">
      <c r="A157" s="162" t="s">
        <v>247</v>
      </c>
      <c r="B157" s="162" t="s">
        <v>83</v>
      </c>
      <c r="C157" s="169">
        <v>132.76</v>
      </c>
      <c r="D157" s="163">
        <v>1596</v>
      </c>
      <c r="E157" s="163">
        <v>0</v>
      </c>
      <c r="F157" s="163">
        <v>342.57</v>
      </c>
      <c r="G157" s="163">
        <f t="shared" si="22"/>
        <v>258.03705935522748</v>
      </c>
      <c r="H157" s="208">
        <f t="shared" si="23"/>
        <v>21.464285714285715</v>
      </c>
    </row>
    <row r="158" spans="1:8">
      <c r="A158" s="162" t="s">
        <v>245</v>
      </c>
      <c r="B158" s="162" t="s">
        <v>86</v>
      </c>
      <c r="C158" s="169">
        <v>3845.47</v>
      </c>
      <c r="D158" s="163">
        <v>11611.36</v>
      </c>
      <c r="E158" s="163">
        <v>0</v>
      </c>
      <c r="F158" s="163">
        <v>3397.5</v>
      </c>
      <c r="G158" s="163">
        <f t="shared" si="22"/>
        <v>88.350708756016829</v>
      </c>
      <c r="H158" s="208">
        <f t="shared" si="23"/>
        <v>29.260138347273703</v>
      </c>
    </row>
    <row r="159" spans="1:8">
      <c r="A159" s="162" t="s">
        <v>244</v>
      </c>
      <c r="B159" s="162" t="s">
        <v>90</v>
      </c>
      <c r="C159" s="169">
        <v>523.11</v>
      </c>
      <c r="D159" s="163">
        <v>1080</v>
      </c>
      <c r="E159" s="163">
        <v>0</v>
      </c>
      <c r="F159" s="163">
        <v>165</v>
      </c>
      <c r="G159" s="163">
        <f t="shared" si="22"/>
        <v>31.542123071629291</v>
      </c>
      <c r="H159" s="208">
        <f t="shared" si="23"/>
        <v>15.277777777777779</v>
      </c>
    </row>
    <row r="160" spans="1:8">
      <c r="A160" s="162" t="s">
        <v>259</v>
      </c>
      <c r="B160" s="162" t="s">
        <v>88</v>
      </c>
      <c r="C160" s="169">
        <v>0</v>
      </c>
      <c r="D160" s="163">
        <v>0</v>
      </c>
      <c r="E160" s="163">
        <v>0</v>
      </c>
      <c r="F160" s="163">
        <v>0.02</v>
      </c>
      <c r="G160" s="163">
        <v>0</v>
      </c>
      <c r="H160" s="208">
        <v>0</v>
      </c>
    </row>
    <row r="161" spans="1:8" ht="25.5">
      <c r="A161" s="162" t="s">
        <v>196</v>
      </c>
      <c r="B161" s="162" t="s">
        <v>97</v>
      </c>
      <c r="C161" s="169">
        <f>C162</f>
        <v>298.62</v>
      </c>
      <c r="D161" s="163">
        <v>1592.64</v>
      </c>
      <c r="E161" s="163">
        <v>0</v>
      </c>
      <c r="F161" s="163">
        <v>464.52</v>
      </c>
      <c r="G161" s="163">
        <f t="shared" si="22"/>
        <v>155.55555555555557</v>
      </c>
      <c r="H161" s="208">
        <f t="shared" si="23"/>
        <v>29.166666666666664</v>
      </c>
    </row>
    <row r="162" spans="1:8">
      <c r="A162" s="162" t="s">
        <v>272</v>
      </c>
      <c r="B162" s="162" t="s">
        <v>99</v>
      </c>
      <c r="C162" s="169">
        <v>298.62</v>
      </c>
      <c r="D162" s="163">
        <v>1592.64</v>
      </c>
      <c r="E162" s="163">
        <v>0</v>
      </c>
      <c r="F162" s="163">
        <v>464.52</v>
      </c>
      <c r="G162" s="163">
        <f t="shared" si="22"/>
        <v>155.55555555555557</v>
      </c>
      <c r="H162" s="208">
        <f t="shared" si="23"/>
        <v>29.166666666666664</v>
      </c>
    </row>
    <row r="163" spans="1:8" ht="27" customHeight="1">
      <c r="A163" s="162" t="s">
        <v>202</v>
      </c>
      <c r="B163" s="162" t="s">
        <v>100</v>
      </c>
      <c r="C163" s="169">
        <f>C164</f>
        <v>3320.28</v>
      </c>
      <c r="D163" s="163">
        <v>0</v>
      </c>
      <c r="E163" s="163">
        <v>0</v>
      </c>
      <c r="F163" s="163">
        <v>0.1</v>
      </c>
      <c r="G163" s="163">
        <f t="shared" si="22"/>
        <v>3.0117941860325031E-3</v>
      </c>
      <c r="H163" s="208">
        <v>0</v>
      </c>
    </row>
    <row r="164" spans="1:8">
      <c r="A164" s="162" t="s">
        <v>271</v>
      </c>
      <c r="B164" s="162" t="s">
        <v>104</v>
      </c>
      <c r="C164" s="169">
        <v>3320.28</v>
      </c>
      <c r="D164" s="163">
        <v>0</v>
      </c>
      <c r="E164" s="163">
        <v>0</v>
      </c>
      <c r="F164" s="163">
        <v>0.1</v>
      </c>
      <c r="G164" s="163">
        <f t="shared" si="22"/>
        <v>3.0117941860325031E-3</v>
      </c>
      <c r="H164" s="208">
        <v>0</v>
      </c>
    </row>
    <row r="165" spans="1:8" ht="27.75" customHeight="1">
      <c r="A165" s="162" t="s">
        <v>203</v>
      </c>
      <c r="B165" s="162" t="s">
        <v>110</v>
      </c>
      <c r="C165" s="169">
        <f>C166</f>
        <v>1875</v>
      </c>
      <c r="D165" s="163">
        <v>0</v>
      </c>
      <c r="E165" s="163">
        <v>0</v>
      </c>
      <c r="F165" s="163">
        <v>0</v>
      </c>
      <c r="G165" s="163">
        <f t="shared" si="22"/>
        <v>0</v>
      </c>
      <c r="H165" s="208">
        <v>0</v>
      </c>
    </row>
    <row r="166" spans="1:8">
      <c r="A166" s="162" t="s">
        <v>267</v>
      </c>
      <c r="B166" s="162" t="s">
        <v>111</v>
      </c>
      <c r="C166" s="169">
        <v>1875</v>
      </c>
      <c r="D166" s="163">
        <v>0</v>
      </c>
      <c r="E166" s="163">
        <v>0</v>
      </c>
      <c r="F166" s="163">
        <v>0</v>
      </c>
      <c r="G166" s="163">
        <f t="shared" si="22"/>
        <v>0</v>
      </c>
      <c r="H166" s="208">
        <v>0</v>
      </c>
    </row>
    <row r="167" spans="1:8">
      <c r="A167" s="162" t="s">
        <v>197</v>
      </c>
      <c r="B167" s="162" t="s">
        <v>198</v>
      </c>
      <c r="C167" s="169">
        <f>C168</f>
        <v>25004</v>
      </c>
      <c r="D167" s="163">
        <v>100000</v>
      </c>
      <c r="E167" s="163">
        <v>0</v>
      </c>
      <c r="F167" s="163">
        <v>50002</v>
      </c>
      <c r="G167" s="163">
        <f t="shared" si="22"/>
        <v>199.9760038393857</v>
      </c>
      <c r="H167" s="208">
        <f t="shared" si="23"/>
        <v>50.002000000000002</v>
      </c>
    </row>
    <row r="168" spans="1:8">
      <c r="A168" s="162" t="s">
        <v>209</v>
      </c>
      <c r="B168" s="162" t="s">
        <v>210</v>
      </c>
      <c r="C168" s="169">
        <f>C169</f>
        <v>25004</v>
      </c>
      <c r="D168" s="163">
        <v>100000</v>
      </c>
      <c r="E168" s="163">
        <v>0</v>
      </c>
      <c r="F168" s="163">
        <v>50002</v>
      </c>
      <c r="G168" s="163">
        <f t="shared" si="22"/>
        <v>199.9760038393857</v>
      </c>
      <c r="H168" s="208">
        <f t="shared" si="23"/>
        <v>50.002000000000002</v>
      </c>
    </row>
    <row r="169" spans="1:8">
      <c r="A169" s="162" t="s">
        <v>179</v>
      </c>
      <c r="B169" s="162" t="s">
        <v>4</v>
      </c>
      <c r="C169" s="169">
        <f>C170+C171+C172+C173+C174</f>
        <v>25004</v>
      </c>
      <c r="D169" s="163">
        <v>100000</v>
      </c>
      <c r="E169" s="163">
        <v>0</v>
      </c>
      <c r="F169" s="163">
        <v>50002</v>
      </c>
      <c r="G169" s="163">
        <f t="shared" si="22"/>
        <v>199.9760038393857</v>
      </c>
      <c r="H169" s="208">
        <f t="shared" si="23"/>
        <v>50.002000000000002</v>
      </c>
    </row>
    <row r="170" spans="1:8">
      <c r="A170" s="162" t="s">
        <v>238</v>
      </c>
      <c r="B170" s="162" t="s">
        <v>17</v>
      </c>
      <c r="C170" s="169">
        <v>16333.8</v>
      </c>
      <c r="D170" s="163">
        <v>100000</v>
      </c>
      <c r="E170" s="163">
        <v>0</v>
      </c>
      <c r="F170" s="163">
        <v>44804.83</v>
      </c>
      <c r="G170" s="163">
        <f t="shared" si="22"/>
        <v>274.30744835861833</v>
      </c>
      <c r="H170" s="208">
        <f t="shared" si="23"/>
        <v>44.804830000000003</v>
      </c>
    </row>
    <row r="171" spans="1:8">
      <c r="A171" s="162" t="s">
        <v>243</v>
      </c>
      <c r="B171" s="162" t="s">
        <v>61</v>
      </c>
      <c r="C171" s="169">
        <v>0</v>
      </c>
      <c r="D171" s="163">
        <v>0</v>
      </c>
      <c r="E171" s="163">
        <v>0</v>
      </c>
      <c r="F171" s="163">
        <v>1074.01</v>
      </c>
      <c r="G171" s="163">
        <v>0</v>
      </c>
      <c r="H171" s="208">
        <v>0</v>
      </c>
    </row>
    <row r="172" spans="1:8">
      <c r="A172" s="162" t="s">
        <v>241</v>
      </c>
      <c r="B172" s="162" t="s">
        <v>62</v>
      </c>
      <c r="C172" s="169">
        <v>930.07</v>
      </c>
      <c r="D172" s="163">
        <v>0</v>
      </c>
      <c r="E172" s="163">
        <v>0</v>
      </c>
      <c r="F172" s="163">
        <v>0</v>
      </c>
      <c r="G172" s="163">
        <v>0</v>
      </c>
      <c r="H172" s="208">
        <v>0</v>
      </c>
    </row>
    <row r="173" spans="1:8">
      <c r="A173" s="162" t="s">
        <v>242</v>
      </c>
      <c r="B173" s="162" t="s">
        <v>63</v>
      </c>
      <c r="C173" s="169">
        <v>0</v>
      </c>
      <c r="D173" s="163">
        <v>0</v>
      </c>
      <c r="E173" s="163">
        <v>0</v>
      </c>
      <c r="F173" s="163">
        <v>0</v>
      </c>
      <c r="G173" s="163">
        <v>0</v>
      </c>
      <c r="H173" s="208">
        <v>0</v>
      </c>
    </row>
    <row r="174" spans="1:8">
      <c r="A174" s="162" t="s">
        <v>240</v>
      </c>
      <c r="B174" s="162" t="s">
        <v>131</v>
      </c>
      <c r="C174" s="169">
        <v>7740.13</v>
      </c>
      <c r="D174" s="163">
        <v>0</v>
      </c>
      <c r="E174" s="163">
        <v>0</v>
      </c>
      <c r="F174" s="163">
        <v>4123.16</v>
      </c>
      <c r="G174" s="163">
        <f t="shared" si="22"/>
        <v>53.269906319402907</v>
      </c>
      <c r="H174" s="208">
        <v>0</v>
      </c>
    </row>
    <row r="175" spans="1:8" ht="25.5">
      <c r="A175" s="170" t="s">
        <v>211</v>
      </c>
      <c r="B175" s="170" t="s">
        <v>212</v>
      </c>
      <c r="C175" s="177">
        <f>C176</f>
        <v>750</v>
      </c>
      <c r="D175" s="171">
        <v>2800</v>
      </c>
      <c r="E175" s="171">
        <v>0</v>
      </c>
      <c r="F175" s="171">
        <v>1054.26</v>
      </c>
      <c r="G175" s="171">
        <f t="shared" si="22"/>
        <v>140.56800000000001</v>
      </c>
      <c r="H175" s="209">
        <f t="shared" si="23"/>
        <v>37.652142857142856</v>
      </c>
    </row>
    <row r="176" spans="1:8">
      <c r="A176" s="162" t="s">
        <v>172</v>
      </c>
      <c r="B176" s="162" t="s">
        <v>173</v>
      </c>
      <c r="C176" s="169">
        <f>C177</f>
        <v>750</v>
      </c>
      <c r="D176" s="163">
        <v>2800</v>
      </c>
      <c r="E176" s="163">
        <v>0</v>
      </c>
      <c r="F176" s="163">
        <v>1054.26</v>
      </c>
      <c r="G176" s="163">
        <f t="shared" si="22"/>
        <v>140.56800000000001</v>
      </c>
      <c r="H176" s="208">
        <f t="shared" si="23"/>
        <v>37.652142857142856</v>
      </c>
    </row>
    <row r="177" spans="1:8">
      <c r="A177" s="162" t="s">
        <v>174</v>
      </c>
      <c r="B177" s="162" t="s">
        <v>175</v>
      </c>
      <c r="C177" s="169">
        <f>C178+C180</f>
        <v>750</v>
      </c>
      <c r="D177" s="163">
        <v>2800</v>
      </c>
      <c r="E177" s="163">
        <v>0</v>
      </c>
      <c r="F177" s="163">
        <v>1054.26</v>
      </c>
      <c r="G177" s="163">
        <f t="shared" si="22"/>
        <v>140.56800000000001</v>
      </c>
      <c r="H177" s="208">
        <f t="shared" si="23"/>
        <v>37.652142857142856</v>
      </c>
    </row>
    <row r="178" spans="1:8">
      <c r="A178" s="162" t="s">
        <v>179</v>
      </c>
      <c r="B178" s="162" t="s">
        <v>4</v>
      </c>
      <c r="C178" s="169">
        <f>C179</f>
        <v>615</v>
      </c>
      <c r="D178" s="163">
        <v>2650</v>
      </c>
      <c r="E178" s="163">
        <v>0</v>
      </c>
      <c r="F178" s="163">
        <v>1054.26</v>
      </c>
      <c r="G178" s="163">
        <f t="shared" si="22"/>
        <v>171.42439024390242</v>
      </c>
      <c r="H178" s="208">
        <f t="shared" si="23"/>
        <v>39.7833962264151</v>
      </c>
    </row>
    <row r="179" spans="1:8">
      <c r="A179" s="162" t="s">
        <v>243</v>
      </c>
      <c r="B179" s="162" t="s">
        <v>61</v>
      </c>
      <c r="C179" s="169">
        <v>615</v>
      </c>
      <c r="D179" s="163">
        <v>2650</v>
      </c>
      <c r="E179" s="163">
        <v>0</v>
      </c>
      <c r="F179" s="163">
        <v>1054.26</v>
      </c>
      <c r="G179" s="163">
        <f t="shared" si="22"/>
        <v>171.42439024390242</v>
      </c>
      <c r="H179" s="208">
        <f t="shared" si="23"/>
        <v>39.7833962264151</v>
      </c>
    </row>
    <row r="180" spans="1:8">
      <c r="A180" s="162" t="s">
        <v>176</v>
      </c>
      <c r="B180" s="162" t="s">
        <v>9</v>
      </c>
      <c r="C180" s="169">
        <f>C183</f>
        <v>135</v>
      </c>
      <c r="D180" s="163">
        <v>150</v>
      </c>
      <c r="E180" s="163">
        <v>0</v>
      </c>
      <c r="F180" s="163">
        <v>0</v>
      </c>
      <c r="G180" s="163">
        <f t="shared" si="22"/>
        <v>0</v>
      </c>
      <c r="H180" s="208">
        <f t="shared" si="23"/>
        <v>0</v>
      </c>
    </row>
    <row r="181" spans="1:8">
      <c r="A181" s="162" t="s">
        <v>258</v>
      </c>
      <c r="B181" s="162" t="s">
        <v>71</v>
      </c>
      <c r="C181" s="169">
        <v>0</v>
      </c>
      <c r="D181" s="163">
        <v>0</v>
      </c>
      <c r="E181" s="163">
        <v>0</v>
      </c>
      <c r="F181" s="163">
        <v>0</v>
      </c>
      <c r="G181" s="163">
        <v>0</v>
      </c>
      <c r="H181" s="208">
        <v>0</v>
      </c>
    </row>
    <row r="182" spans="1:8">
      <c r="A182" s="162" t="s">
        <v>270</v>
      </c>
      <c r="B182" s="162" t="s">
        <v>269</v>
      </c>
      <c r="C182" s="169">
        <v>0</v>
      </c>
      <c r="D182" s="163">
        <v>0</v>
      </c>
      <c r="E182" s="163">
        <v>0</v>
      </c>
      <c r="F182" s="163">
        <v>0</v>
      </c>
      <c r="G182" s="163">
        <v>0</v>
      </c>
      <c r="H182" s="208">
        <v>0</v>
      </c>
    </row>
    <row r="183" spans="1:8">
      <c r="A183" s="162" t="s">
        <v>259</v>
      </c>
      <c r="B183" s="162" t="s">
        <v>88</v>
      </c>
      <c r="C183" s="169">
        <v>135</v>
      </c>
      <c r="D183" s="163">
        <v>150</v>
      </c>
      <c r="E183" s="163">
        <v>0</v>
      </c>
      <c r="F183" s="163">
        <v>0</v>
      </c>
      <c r="G183" s="163">
        <f t="shared" si="22"/>
        <v>0</v>
      </c>
      <c r="H183" s="208">
        <f t="shared" si="23"/>
        <v>0</v>
      </c>
    </row>
    <row r="184" spans="1:8" ht="25.5">
      <c r="A184" s="170" t="s">
        <v>213</v>
      </c>
      <c r="B184" s="170" t="s">
        <v>214</v>
      </c>
      <c r="C184" s="177">
        <f>C185+C204</f>
        <v>39784.379999999997</v>
      </c>
      <c r="D184" s="171">
        <v>0</v>
      </c>
      <c r="E184" s="171">
        <v>0</v>
      </c>
      <c r="F184" s="171">
        <v>0</v>
      </c>
      <c r="G184" s="171">
        <f t="shared" si="22"/>
        <v>0</v>
      </c>
      <c r="H184" s="209">
        <v>0</v>
      </c>
    </row>
    <row r="185" spans="1:8">
      <c r="A185" s="162" t="s">
        <v>187</v>
      </c>
      <c r="B185" s="162" t="s">
        <v>188</v>
      </c>
      <c r="C185" s="169">
        <f>C186</f>
        <v>23284.379999999997</v>
      </c>
      <c r="D185" s="163">
        <v>0</v>
      </c>
      <c r="E185" s="163">
        <v>0</v>
      </c>
      <c r="F185" s="163">
        <v>0</v>
      </c>
      <c r="G185" s="163">
        <f t="shared" si="22"/>
        <v>0</v>
      </c>
      <c r="H185" s="208">
        <v>0</v>
      </c>
    </row>
    <row r="186" spans="1:8" ht="23.25" customHeight="1">
      <c r="A186" s="162" t="s">
        <v>189</v>
      </c>
      <c r="B186" s="162" t="s">
        <v>190</v>
      </c>
      <c r="C186" s="169">
        <f>C187+C192</f>
        <v>23284.379999999997</v>
      </c>
      <c r="D186" s="163">
        <v>0</v>
      </c>
      <c r="E186" s="163">
        <v>0</v>
      </c>
      <c r="F186" s="163">
        <v>0</v>
      </c>
      <c r="G186" s="163">
        <f t="shared" si="22"/>
        <v>0</v>
      </c>
      <c r="H186" s="208">
        <v>0</v>
      </c>
    </row>
    <row r="187" spans="1:8">
      <c r="A187" s="162" t="s">
        <v>179</v>
      </c>
      <c r="B187" s="162" t="s">
        <v>4</v>
      </c>
      <c r="C187" s="169">
        <f>C188+C189+C190+C191</f>
        <v>16479.349999999999</v>
      </c>
      <c r="D187" s="163">
        <v>0</v>
      </c>
      <c r="E187" s="163">
        <v>0</v>
      </c>
      <c r="F187" s="163">
        <v>0</v>
      </c>
      <c r="G187" s="163">
        <f t="shared" si="22"/>
        <v>0</v>
      </c>
      <c r="H187" s="208">
        <v>0</v>
      </c>
    </row>
    <row r="188" spans="1:8">
      <c r="A188" s="162" t="s">
        <v>238</v>
      </c>
      <c r="B188" s="162" t="s">
        <v>17</v>
      </c>
      <c r="C188" s="169">
        <v>10276</v>
      </c>
      <c r="D188" s="163">
        <v>0</v>
      </c>
      <c r="E188" s="163">
        <v>0</v>
      </c>
      <c r="F188" s="163">
        <v>0</v>
      </c>
      <c r="G188" s="163">
        <f t="shared" si="22"/>
        <v>0</v>
      </c>
      <c r="H188" s="208">
        <v>0</v>
      </c>
    </row>
    <row r="189" spans="1:8">
      <c r="A189" s="162" t="s">
        <v>241</v>
      </c>
      <c r="B189" s="162" t="s">
        <v>62</v>
      </c>
      <c r="C189" s="169">
        <v>3374.82</v>
      </c>
      <c r="D189" s="163">
        <v>0</v>
      </c>
      <c r="E189" s="163">
        <v>0</v>
      </c>
      <c r="F189" s="163">
        <v>0</v>
      </c>
      <c r="G189" s="163">
        <f t="shared" si="22"/>
        <v>0</v>
      </c>
      <c r="H189" s="208">
        <v>0</v>
      </c>
    </row>
    <row r="190" spans="1:8">
      <c r="A190" s="162" t="s">
        <v>242</v>
      </c>
      <c r="B190" s="162" t="s">
        <v>63</v>
      </c>
      <c r="C190" s="169">
        <v>0</v>
      </c>
      <c r="D190" s="163">
        <v>0</v>
      </c>
      <c r="E190" s="163">
        <v>0</v>
      </c>
      <c r="F190" s="163">
        <v>0</v>
      </c>
      <c r="G190" s="163">
        <v>0</v>
      </c>
      <c r="H190" s="208">
        <v>0</v>
      </c>
    </row>
    <row r="191" spans="1:8">
      <c r="A191" s="162" t="s">
        <v>240</v>
      </c>
      <c r="B191" s="162" t="s">
        <v>131</v>
      </c>
      <c r="C191" s="169">
        <v>2828.53</v>
      </c>
      <c r="D191" s="163">
        <v>0</v>
      </c>
      <c r="E191" s="163">
        <v>0</v>
      </c>
      <c r="F191" s="163">
        <v>0</v>
      </c>
      <c r="G191" s="163">
        <f t="shared" si="22"/>
        <v>0</v>
      </c>
      <c r="H191" s="208">
        <v>0</v>
      </c>
    </row>
    <row r="192" spans="1:8">
      <c r="A192" s="162" t="s">
        <v>176</v>
      </c>
      <c r="B192" s="162" t="s">
        <v>9</v>
      </c>
      <c r="C192" s="169">
        <f>SUM(C193:C203)</f>
        <v>6805.03</v>
      </c>
      <c r="D192" s="163">
        <v>0</v>
      </c>
      <c r="E192" s="163">
        <v>0</v>
      </c>
      <c r="F192" s="163">
        <v>0</v>
      </c>
      <c r="G192" s="163">
        <f t="shared" si="22"/>
        <v>0</v>
      </c>
      <c r="H192" s="208">
        <v>0</v>
      </c>
    </row>
    <row r="193" spans="1:8" ht="24.75" customHeight="1">
      <c r="A193" s="162" t="s">
        <v>239</v>
      </c>
      <c r="B193" s="162" t="s">
        <v>67</v>
      </c>
      <c r="C193" s="169">
        <v>267.95</v>
      </c>
      <c r="D193" s="163">
        <v>0</v>
      </c>
      <c r="E193" s="163">
        <v>0</v>
      </c>
      <c r="F193" s="163">
        <v>0</v>
      </c>
      <c r="G193" s="163">
        <f t="shared" ref="G193:G255" si="24">F193/C193*100</f>
        <v>0</v>
      </c>
      <c r="H193" s="208">
        <v>0</v>
      </c>
    </row>
    <row r="194" spans="1:8">
      <c r="A194" s="162" t="s">
        <v>258</v>
      </c>
      <c r="B194" s="162" t="s">
        <v>71</v>
      </c>
      <c r="C194" s="169">
        <v>1215.75</v>
      </c>
      <c r="D194" s="163">
        <v>0</v>
      </c>
      <c r="E194" s="163">
        <v>0</v>
      </c>
      <c r="F194" s="163">
        <v>0</v>
      </c>
      <c r="G194" s="163">
        <f t="shared" si="24"/>
        <v>0</v>
      </c>
      <c r="H194" s="208">
        <v>0</v>
      </c>
    </row>
    <row r="195" spans="1:8">
      <c r="A195" s="162" t="s">
        <v>257</v>
      </c>
      <c r="B195" s="162" t="s">
        <v>72</v>
      </c>
      <c r="C195" s="169">
        <v>1471.05</v>
      </c>
      <c r="D195" s="163">
        <v>0</v>
      </c>
      <c r="E195" s="163">
        <v>0</v>
      </c>
      <c r="F195" s="163">
        <v>0</v>
      </c>
      <c r="G195" s="163">
        <f t="shared" si="24"/>
        <v>0</v>
      </c>
      <c r="H195" s="208">
        <v>0</v>
      </c>
    </row>
    <row r="196" spans="1:8">
      <c r="A196" s="162" t="s">
        <v>256</v>
      </c>
      <c r="B196" s="162" t="s">
        <v>73</v>
      </c>
      <c r="C196" s="169">
        <v>89.9</v>
      </c>
      <c r="D196" s="163">
        <v>0</v>
      </c>
      <c r="E196" s="163">
        <v>0</v>
      </c>
      <c r="F196" s="163">
        <v>0</v>
      </c>
      <c r="G196" s="163">
        <f t="shared" si="24"/>
        <v>0</v>
      </c>
      <c r="H196" s="208">
        <v>0</v>
      </c>
    </row>
    <row r="197" spans="1:8">
      <c r="A197" s="162" t="s">
        <v>253</v>
      </c>
      <c r="B197" s="162" t="s">
        <v>252</v>
      </c>
      <c r="C197" s="169">
        <v>197.16</v>
      </c>
      <c r="D197" s="163">
        <v>0</v>
      </c>
      <c r="E197" s="163">
        <v>0</v>
      </c>
      <c r="F197" s="163">
        <v>0</v>
      </c>
      <c r="G197" s="163">
        <f t="shared" si="24"/>
        <v>0</v>
      </c>
      <c r="H197" s="208">
        <v>0</v>
      </c>
    </row>
    <row r="198" spans="1:8">
      <c r="A198" s="162" t="s">
        <v>251</v>
      </c>
      <c r="B198" s="162" t="s">
        <v>250</v>
      </c>
      <c r="C198" s="169">
        <v>0</v>
      </c>
      <c r="D198" s="163">
        <v>0</v>
      </c>
      <c r="E198" s="163">
        <v>0</v>
      </c>
      <c r="F198" s="163">
        <v>0</v>
      </c>
      <c r="G198" s="163">
        <v>0</v>
      </c>
      <c r="H198" s="208">
        <v>0</v>
      </c>
    </row>
    <row r="199" spans="1:8">
      <c r="A199" s="162" t="s">
        <v>249</v>
      </c>
      <c r="B199" s="162" t="s">
        <v>80</v>
      </c>
      <c r="C199" s="169">
        <v>0</v>
      </c>
      <c r="D199" s="163">
        <v>0</v>
      </c>
      <c r="E199" s="163">
        <v>0</v>
      </c>
      <c r="F199" s="163">
        <v>0</v>
      </c>
      <c r="G199" s="163">
        <v>0</v>
      </c>
      <c r="H199" s="208">
        <v>0</v>
      </c>
    </row>
    <row r="200" spans="1:8">
      <c r="A200" s="162" t="s">
        <v>248</v>
      </c>
      <c r="B200" s="162" t="s">
        <v>81</v>
      </c>
      <c r="C200" s="169">
        <v>181.12</v>
      </c>
      <c r="D200" s="163">
        <v>0</v>
      </c>
      <c r="E200" s="163">
        <v>0</v>
      </c>
      <c r="F200" s="163">
        <v>0</v>
      </c>
      <c r="G200" s="163">
        <f t="shared" si="24"/>
        <v>0</v>
      </c>
      <c r="H200" s="208">
        <v>0</v>
      </c>
    </row>
    <row r="201" spans="1:8">
      <c r="A201" s="162" t="s">
        <v>247</v>
      </c>
      <c r="B201" s="162" t="s">
        <v>83</v>
      </c>
      <c r="C201" s="169">
        <v>132.76</v>
      </c>
      <c r="D201" s="163">
        <v>0</v>
      </c>
      <c r="E201" s="163">
        <v>0</v>
      </c>
      <c r="F201" s="163">
        <v>0</v>
      </c>
      <c r="G201" s="163">
        <f t="shared" si="24"/>
        <v>0</v>
      </c>
      <c r="H201" s="208">
        <v>0</v>
      </c>
    </row>
    <row r="202" spans="1:8">
      <c r="A202" s="162" t="s">
        <v>245</v>
      </c>
      <c r="B202" s="162" t="s">
        <v>86</v>
      </c>
      <c r="C202" s="169">
        <v>3121.05</v>
      </c>
      <c r="D202" s="163">
        <v>0</v>
      </c>
      <c r="E202" s="163">
        <v>0</v>
      </c>
      <c r="F202" s="163">
        <v>0</v>
      </c>
      <c r="G202" s="163">
        <f t="shared" si="24"/>
        <v>0</v>
      </c>
      <c r="H202" s="208">
        <v>0</v>
      </c>
    </row>
    <row r="203" spans="1:8">
      <c r="A203" s="162" t="s">
        <v>244</v>
      </c>
      <c r="B203" s="162" t="s">
        <v>90</v>
      </c>
      <c r="C203" s="169">
        <v>128.29</v>
      </c>
      <c r="D203" s="163">
        <v>0</v>
      </c>
      <c r="E203" s="163">
        <v>0</v>
      </c>
      <c r="F203" s="163">
        <v>0</v>
      </c>
      <c r="G203" s="163">
        <f t="shared" si="24"/>
        <v>0</v>
      </c>
      <c r="H203" s="208">
        <v>0</v>
      </c>
    </row>
    <row r="204" spans="1:8">
      <c r="A204" s="162" t="s">
        <v>197</v>
      </c>
      <c r="B204" s="162" t="s">
        <v>198</v>
      </c>
      <c r="C204" s="169">
        <f>C205</f>
        <v>16500</v>
      </c>
      <c r="D204" s="163">
        <v>0</v>
      </c>
      <c r="E204" s="163">
        <v>0</v>
      </c>
      <c r="F204" s="163">
        <v>0</v>
      </c>
      <c r="G204" s="163">
        <f t="shared" si="24"/>
        <v>0</v>
      </c>
      <c r="H204" s="208">
        <v>0</v>
      </c>
    </row>
    <row r="205" spans="1:8">
      <c r="A205" s="162" t="s">
        <v>209</v>
      </c>
      <c r="B205" s="162" t="s">
        <v>210</v>
      </c>
      <c r="C205" s="169">
        <f>C206</f>
        <v>16500</v>
      </c>
      <c r="D205" s="163">
        <v>0</v>
      </c>
      <c r="E205" s="163">
        <v>0</v>
      </c>
      <c r="F205" s="163">
        <v>0</v>
      </c>
      <c r="G205" s="163">
        <f t="shared" si="24"/>
        <v>0</v>
      </c>
      <c r="H205" s="208">
        <v>0</v>
      </c>
    </row>
    <row r="206" spans="1:8">
      <c r="A206" s="162" t="s">
        <v>179</v>
      </c>
      <c r="B206" s="162" t="s">
        <v>4</v>
      </c>
      <c r="C206" s="169">
        <f>C207+C208+C209+C210</f>
        <v>16500</v>
      </c>
      <c r="D206" s="163">
        <v>0</v>
      </c>
      <c r="E206" s="163">
        <v>0</v>
      </c>
      <c r="F206" s="163">
        <v>0</v>
      </c>
      <c r="G206" s="163">
        <f t="shared" si="24"/>
        <v>0</v>
      </c>
      <c r="H206" s="208">
        <v>0</v>
      </c>
    </row>
    <row r="207" spans="1:8">
      <c r="A207" s="162" t="s">
        <v>238</v>
      </c>
      <c r="B207" s="162" t="s">
        <v>17</v>
      </c>
      <c r="C207" s="169">
        <v>15051.59</v>
      </c>
      <c r="D207" s="163">
        <v>0</v>
      </c>
      <c r="E207" s="163">
        <v>0</v>
      </c>
      <c r="F207" s="163">
        <v>0</v>
      </c>
      <c r="G207" s="163">
        <f t="shared" si="24"/>
        <v>0</v>
      </c>
      <c r="H207" s="208">
        <v>0</v>
      </c>
    </row>
    <row r="208" spans="1:8">
      <c r="A208" s="162" t="s">
        <v>241</v>
      </c>
      <c r="B208" s="162" t="s">
        <v>62</v>
      </c>
      <c r="C208" s="169">
        <v>0</v>
      </c>
      <c r="D208" s="163">
        <v>0</v>
      </c>
      <c r="E208" s="163">
        <v>0</v>
      </c>
      <c r="F208" s="163">
        <v>0</v>
      </c>
      <c r="G208" s="163">
        <v>0</v>
      </c>
      <c r="H208" s="208">
        <v>0</v>
      </c>
    </row>
    <row r="209" spans="1:8">
      <c r="A209" s="162" t="s">
        <v>242</v>
      </c>
      <c r="B209" s="162" t="s">
        <v>63</v>
      </c>
      <c r="C209" s="169">
        <v>0</v>
      </c>
      <c r="D209" s="163">
        <v>0</v>
      </c>
      <c r="E209" s="163">
        <v>0</v>
      </c>
      <c r="F209" s="163">
        <v>0</v>
      </c>
      <c r="G209" s="163">
        <v>0</v>
      </c>
      <c r="H209" s="208">
        <v>0</v>
      </c>
    </row>
    <row r="210" spans="1:8">
      <c r="A210" s="162" t="s">
        <v>240</v>
      </c>
      <c r="B210" s="162" t="s">
        <v>131</v>
      </c>
      <c r="C210" s="169">
        <v>1448.41</v>
      </c>
      <c r="D210" s="163">
        <v>0</v>
      </c>
      <c r="E210" s="163">
        <v>0</v>
      </c>
      <c r="F210" s="163">
        <v>0</v>
      </c>
      <c r="G210" s="163">
        <f t="shared" si="24"/>
        <v>0</v>
      </c>
      <c r="H210" s="208">
        <v>0</v>
      </c>
    </row>
    <row r="211" spans="1:8" ht="25.5">
      <c r="A211" s="170" t="s">
        <v>215</v>
      </c>
      <c r="B211" s="170" t="s">
        <v>216</v>
      </c>
      <c r="C211" s="177">
        <f>C212+C226</f>
        <v>52013.72</v>
      </c>
      <c r="D211" s="171">
        <v>116340</v>
      </c>
      <c r="E211" s="171">
        <v>0</v>
      </c>
      <c r="F211" s="171">
        <v>65161.85</v>
      </c>
      <c r="G211" s="171">
        <f t="shared" si="24"/>
        <v>125.2781958298695</v>
      </c>
      <c r="H211" s="209">
        <f t="shared" ref="H211:H241" si="25">F211/D211*100</f>
        <v>56.00984184287433</v>
      </c>
    </row>
    <row r="212" spans="1:8">
      <c r="A212" s="162" t="s">
        <v>187</v>
      </c>
      <c r="B212" s="162" t="s">
        <v>188</v>
      </c>
      <c r="C212" s="169">
        <f>C213</f>
        <v>17011.719999999998</v>
      </c>
      <c r="D212" s="163">
        <v>8340</v>
      </c>
      <c r="E212" s="163">
        <v>0</v>
      </c>
      <c r="F212" s="163">
        <v>12062.77</v>
      </c>
      <c r="G212" s="163">
        <f t="shared" si="24"/>
        <v>70.908585375258951</v>
      </c>
      <c r="H212" s="208">
        <f t="shared" si="25"/>
        <v>144.63752997601921</v>
      </c>
    </row>
    <row r="213" spans="1:8" ht="24" customHeight="1">
      <c r="A213" s="162" t="s">
        <v>189</v>
      </c>
      <c r="B213" s="162" t="s">
        <v>190</v>
      </c>
      <c r="C213" s="169">
        <f>C214+C219</f>
        <v>17011.719999999998</v>
      </c>
      <c r="D213" s="163">
        <v>8340</v>
      </c>
      <c r="E213" s="163">
        <v>0</v>
      </c>
      <c r="F213" s="163">
        <v>12062.77</v>
      </c>
      <c r="G213" s="163">
        <f t="shared" si="24"/>
        <v>70.908585375258951</v>
      </c>
      <c r="H213" s="208">
        <f t="shared" si="25"/>
        <v>144.63752997601921</v>
      </c>
    </row>
    <row r="214" spans="1:8">
      <c r="A214" s="162" t="s">
        <v>179</v>
      </c>
      <c r="B214" s="162" t="s">
        <v>4</v>
      </c>
      <c r="C214" s="169">
        <f>C215+C216+C217+C218</f>
        <v>13100.189999999999</v>
      </c>
      <c r="D214" s="163">
        <v>0</v>
      </c>
      <c r="E214" s="163">
        <v>0</v>
      </c>
      <c r="F214" s="163">
        <v>7161.91</v>
      </c>
      <c r="G214" s="163">
        <f t="shared" si="24"/>
        <v>54.670275774626177</v>
      </c>
      <c r="H214" s="208">
        <v>0</v>
      </c>
    </row>
    <row r="215" spans="1:8">
      <c r="A215" s="162" t="s">
        <v>238</v>
      </c>
      <c r="B215" s="162" t="s">
        <v>17</v>
      </c>
      <c r="C215" s="169">
        <v>11379.98</v>
      </c>
      <c r="D215" s="163">
        <v>0</v>
      </c>
      <c r="E215" s="163">
        <v>0</v>
      </c>
      <c r="F215" s="163">
        <v>5490.04</v>
      </c>
      <c r="G215" s="163">
        <f t="shared" si="24"/>
        <v>48.242967035091446</v>
      </c>
      <c r="H215" s="208">
        <v>0</v>
      </c>
    </row>
    <row r="216" spans="1:8">
      <c r="A216" s="162" t="s">
        <v>241</v>
      </c>
      <c r="B216" s="162" t="s">
        <v>62</v>
      </c>
      <c r="C216" s="169">
        <v>131.87</v>
      </c>
      <c r="D216" s="163">
        <v>0</v>
      </c>
      <c r="E216" s="163">
        <v>0</v>
      </c>
      <c r="F216" s="163">
        <v>0</v>
      </c>
      <c r="G216" s="163">
        <f t="shared" si="24"/>
        <v>0</v>
      </c>
      <c r="H216" s="208">
        <v>0</v>
      </c>
    </row>
    <row r="217" spans="1:8">
      <c r="A217" s="162" t="s">
        <v>242</v>
      </c>
      <c r="B217" s="162" t="s">
        <v>63</v>
      </c>
      <c r="C217" s="169">
        <v>1035.6300000000001</v>
      </c>
      <c r="D217" s="163">
        <v>0</v>
      </c>
      <c r="E217" s="163">
        <v>0</v>
      </c>
      <c r="F217" s="163">
        <v>371.44</v>
      </c>
      <c r="G217" s="163">
        <f t="shared" si="24"/>
        <v>35.866091171557407</v>
      </c>
      <c r="H217" s="208">
        <v>0</v>
      </c>
    </row>
    <row r="218" spans="1:8">
      <c r="A218" s="162" t="s">
        <v>240</v>
      </c>
      <c r="B218" s="162" t="s">
        <v>131</v>
      </c>
      <c r="C218" s="169">
        <v>552.71</v>
      </c>
      <c r="D218" s="163">
        <v>0</v>
      </c>
      <c r="E218" s="163">
        <v>0</v>
      </c>
      <c r="F218" s="163">
        <v>1300.43</v>
      </c>
      <c r="G218" s="163">
        <f t="shared" si="24"/>
        <v>235.28251705234209</v>
      </c>
      <c r="H218" s="208">
        <v>0</v>
      </c>
    </row>
    <row r="219" spans="1:8">
      <c r="A219" s="162" t="s">
        <v>176</v>
      </c>
      <c r="B219" s="162" t="s">
        <v>9</v>
      </c>
      <c r="C219" s="169">
        <f>C220+C221+C222+C223+C224+C225</f>
        <v>3911.5299999999997</v>
      </c>
      <c r="D219" s="163">
        <v>8340</v>
      </c>
      <c r="E219" s="163">
        <v>0</v>
      </c>
      <c r="F219" s="163">
        <v>4900.8599999999997</v>
      </c>
      <c r="G219" s="163">
        <f t="shared" si="24"/>
        <v>125.29266041676786</v>
      </c>
      <c r="H219" s="208">
        <f t="shared" si="25"/>
        <v>58.763309352517979</v>
      </c>
    </row>
    <row r="220" spans="1:8" ht="24" customHeight="1">
      <c r="A220" s="162" t="s">
        <v>239</v>
      </c>
      <c r="B220" s="162" t="s">
        <v>67</v>
      </c>
      <c r="C220" s="169">
        <v>975.78</v>
      </c>
      <c r="D220" s="163">
        <v>2400</v>
      </c>
      <c r="E220" s="163">
        <v>0</v>
      </c>
      <c r="F220" s="163">
        <v>1400.29</v>
      </c>
      <c r="G220" s="163">
        <f t="shared" si="24"/>
        <v>143.50468343274099</v>
      </c>
      <c r="H220" s="208">
        <f t="shared" si="25"/>
        <v>58.345416666666658</v>
      </c>
    </row>
    <row r="221" spans="1:8">
      <c r="A221" s="162" t="s">
        <v>266</v>
      </c>
      <c r="B221" s="162" t="s">
        <v>69</v>
      </c>
      <c r="C221" s="169">
        <v>2352.6</v>
      </c>
      <c r="D221" s="163">
        <v>5060</v>
      </c>
      <c r="E221" s="163">
        <v>0</v>
      </c>
      <c r="F221" s="163">
        <v>2699.5</v>
      </c>
      <c r="G221" s="163">
        <f t="shared" si="24"/>
        <v>114.7453880812718</v>
      </c>
      <c r="H221" s="208">
        <f t="shared" si="25"/>
        <v>53.3498023715415</v>
      </c>
    </row>
    <row r="222" spans="1:8">
      <c r="A222" s="162" t="s">
        <v>258</v>
      </c>
      <c r="B222" s="162" t="s">
        <v>71</v>
      </c>
      <c r="C222" s="169">
        <v>0</v>
      </c>
      <c r="D222" s="163">
        <v>0</v>
      </c>
      <c r="E222" s="163">
        <v>0</v>
      </c>
      <c r="F222" s="163">
        <v>42.88</v>
      </c>
      <c r="G222" s="163">
        <v>0</v>
      </c>
      <c r="H222" s="208">
        <v>0</v>
      </c>
    </row>
    <row r="223" spans="1:8">
      <c r="A223" s="162" t="s">
        <v>265</v>
      </c>
      <c r="B223" s="162" t="s">
        <v>130</v>
      </c>
      <c r="C223" s="169">
        <v>347.95</v>
      </c>
      <c r="D223" s="163">
        <v>350</v>
      </c>
      <c r="E223" s="163">
        <v>0</v>
      </c>
      <c r="F223" s="163">
        <v>539.19000000000005</v>
      </c>
      <c r="G223" s="163">
        <f t="shared" si="24"/>
        <v>154.96191981606555</v>
      </c>
      <c r="H223" s="208">
        <f t="shared" si="25"/>
        <v>154.05428571428573</v>
      </c>
    </row>
    <row r="224" spans="1:8">
      <c r="A224" s="162" t="s">
        <v>253</v>
      </c>
      <c r="B224" s="162" t="s">
        <v>252</v>
      </c>
      <c r="C224" s="169">
        <v>200</v>
      </c>
      <c r="D224" s="163">
        <v>450</v>
      </c>
      <c r="E224" s="163">
        <v>0</v>
      </c>
      <c r="F224" s="163">
        <v>200</v>
      </c>
      <c r="G224" s="163">
        <f t="shared" si="24"/>
        <v>100</v>
      </c>
      <c r="H224" s="208">
        <f t="shared" si="25"/>
        <v>44.444444444444443</v>
      </c>
    </row>
    <row r="225" spans="1:8">
      <c r="A225" s="162" t="s">
        <v>244</v>
      </c>
      <c r="B225" s="162" t="s">
        <v>90</v>
      </c>
      <c r="C225" s="169">
        <v>35.200000000000003</v>
      </c>
      <c r="D225" s="163">
        <v>80</v>
      </c>
      <c r="E225" s="163">
        <v>0</v>
      </c>
      <c r="F225" s="163">
        <v>19</v>
      </c>
      <c r="G225" s="163">
        <f t="shared" si="24"/>
        <v>53.97727272727272</v>
      </c>
      <c r="H225" s="208">
        <f t="shared" si="25"/>
        <v>23.75</v>
      </c>
    </row>
    <row r="226" spans="1:8">
      <c r="A226" s="162" t="s">
        <v>197</v>
      </c>
      <c r="B226" s="162" t="s">
        <v>198</v>
      </c>
      <c r="C226" s="169">
        <f>C227</f>
        <v>35002</v>
      </c>
      <c r="D226" s="163">
        <v>108000</v>
      </c>
      <c r="E226" s="163">
        <v>0</v>
      </c>
      <c r="F226" s="163">
        <v>53099.08</v>
      </c>
      <c r="G226" s="163">
        <f t="shared" si="24"/>
        <v>151.70298840066283</v>
      </c>
      <c r="H226" s="208">
        <f t="shared" si="25"/>
        <v>49.165814814814816</v>
      </c>
    </row>
    <row r="227" spans="1:8">
      <c r="A227" s="162" t="s">
        <v>209</v>
      </c>
      <c r="B227" s="162" t="s">
        <v>210</v>
      </c>
      <c r="C227" s="169">
        <f>C228</f>
        <v>35002</v>
      </c>
      <c r="D227" s="163">
        <v>108000</v>
      </c>
      <c r="E227" s="163">
        <v>0</v>
      </c>
      <c r="F227" s="163">
        <v>53099.08</v>
      </c>
      <c r="G227" s="163">
        <f t="shared" si="24"/>
        <v>151.70298840066283</v>
      </c>
      <c r="H227" s="208">
        <f t="shared" si="25"/>
        <v>49.165814814814816</v>
      </c>
    </row>
    <row r="228" spans="1:8">
      <c r="A228" s="162" t="s">
        <v>179</v>
      </c>
      <c r="B228" s="162" t="s">
        <v>4</v>
      </c>
      <c r="C228" s="169">
        <f>C229+C230+C231</f>
        <v>35002</v>
      </c>
      <c r="D228" s="163">
        <v>108000</v>
      </c>
      <c r="E228" s="163">
        <v>0</v>
      </c>
      <c r="F228" s="163">
        <v>53099.08</v>
      </c>
      <c r="G228" s="163">
        <f t="shared" si="24"/>
        <v>151.70298840066283</v>
      </c>
      <c r="H228" s="208">
        <f t="shared" si="25"/>
        <v>49.165814814814816</v>
      </c>
    </row>
    <row r="229" spans="1:8">
      <c r="A229" s="162" t="s">
        <v>238</v>
      </c>
      <c r="B229" s="162" t="s">
        <v>17</v>
      </c>
      <c r="C229" s="169">
        <v>26342.080000000002</v>
      </c>
      <c r="D229" s="163">
        <v>92400</v>
      </c>
      <c r="E229" s="163">
        <v>0</v>
      </c>
      <c r="F229" s="163">
        <v>45917.279999999999</v>
      </c>
      <c r="G229" s="163">
        <f t="shared" si="24"/>
        <v>174.31151981923978</v>
      </c>
      <c r="H229" s="208">
        <f t="shared" si="25"/>
        <v>49.694025974025976</v>
      </c>
    </row>
    <row r="230" spans="1:8">
      <c r="A230" s="162" t="s">
        <v>241</v>
      </c>
      <c r="B230" s="162" t="s">
        <v>62</v>
      </c>
      <c r="C230" s="169">
        <v>2070.31</v>
      </c>
      <c r="D230" s="163">
        <v>0</v>
      </c>
      <c r="E230" s="163">
        <v>0</v>
      </c>
      <c r="F230" s="163">
        <v>0</v>
      </c>
      <c r="G230" s="163">
        <f t="shared" si="24"/>
        <v>0</v>
      </c>
      <c r="H230" s="208">
        <v>0</v>
      </c>
    </row>
    <row r="231" spans="1:8">
      <c r="A231" s="162" t="s">
        <v>240</v>
      </c>
      <c r="B231" s="162" t="s">
        <v>131</v>
      </c>
      <c r="C231" s="169">
        <v>6589.61</v>
      </c>
      <c r="D231" s="163">
        <v>15600</v>
      </c>
      <c r="E231" s="163">
        <v>0</v>
      </c>
      <c r="F231" s="163">
        <v>7181.8</v>
      </c>
      <c r="G231" s="163">
        <f t="shared" si="24"/>
        <v>108.98672303823747</v>
      </c>
      <c r="H231" s="208">
        <f t="shared" si="25"/>
        <v>46.037179487179486</v>
      </c>
    </row>
    <row r="232" spans="1:8" ht="25.5">
      <c r="A232" s="170" t="s">
        <v>217</v>
      </c>
      <c r="B232" s="170" t="s">
        <v>218</v>
      </c>
      <c r="C232" s="177">
        <f>C233+C237</f>
        <v>4205.66</v>
      </c>
      <c r="D232" s="171">
        <v>11386</v>
      </c>
      <c r="E232" s="171">
        <v>0</v>
      </c>
      <c r="F232" s="171">
        <v>5316.64</v>
      </c>
      <c r="G232" s="171">
        <f t="shared" si="24"/>
        <v>126.41630564524951</v>
      </c>
      <c r="H232" s="209">
        <f t="shared" si="25"/>
        <v>46.694537150887058</v>
      </c>
    </row>
    <row r="233" spans="1:8">
      <c r="A233" s="162" t="s">
        <v>172</v>
      </c>
      <c r="B233" s="162" t="s">
        <v>173</v>
      </c>
      <c r="C233" s="169">
        <f>C234</f>
        <v>2684.5</v>
      </c>
      <c r="D233" s="163">
        <v>7000</v>
      </c>
      <c r="E233" s="163">
        <v>0</v>
      </c>
      <c r="F233" s="163">
        <v>3209.64</v>
      </c>
      <c r="G233" s="163">
        <f t="shared" si="24"/>
        <v>119.56192959582791</v>
      </c>
      <c r="H233" s="208">
        <f t="shared" si="25"/>
        <v>45.851999999999997</v>
      </c>
    </row>
    <row r="234" spans="1:8">
      <c r="A234" s="162" t="s">
        <v>174</v>
      </c>
      <c r="B234" s="162" t="s">
        <v>175</v>
      </c>
      <c r="C234" s="169">
        <f>C235</f>
        <v>2684.5</v>
      </c>
      <c r="D234" s="163">
        <v>7000</v>
      </c>
      <c r="E234" s="163">
        <v>0</v>
      </c>
      <c r="F234" s="163">
        <v>3209.64</v>
      </c>
      <c r="G234" s="163">
        <f t="shared" si="24"/>
        <v>119.56192959582791</v>
      </c>
      <c r="H234" s="208">
        <f t="shared" si="25"/>
        <v>45.851999999999997</v>
      </c>
    </row>
    <row r="235" spans="1:8">
      <c r="A235" s="162" t="s">
        <v>176</v>
      </c>
      <c r="B235" s="162" t="s">
        <v>9</v>
      </c>
      <c r="C235" s="169">
        <f>C236</f>
        <v>2684.5</v>
      </c>
      <c r="D235" s="163">
        <v>7000</v>
      </c>
      <c r="E235" s="163">
        <v>0</v>
      </c>
      <c r="F235" s="163">
        <v>3209.64</v>
      </c>
      <c r="G235" s="163">
        <f t="shared" si="24"/>
        <v>119.56192959582791</v>
      </c>
      <c r="H235" s="208">
        <f t="shared" si="25"/>
        <v>45.851999999999997</v>
      </c>
    </row>
    <row r="236" spans="1:8">
      <c r="A236" s="162" t="s">
        <v>260</v>
      </c>
      <c r="B236" s="162" t="s">
        <v>84</v>
      </c>
      <c r="C236" s="169">
        <v>2684.5</v>
      </c>
      <c r="D236" s="163">
        <v>7000</v>
      </c>
      <c r="E236" s="163">
        <v>0</v>
      </c>
      <c r="F236" s="163">
        <v>3209.64</v>
      </c>
      <c r="G236" s="163">
        <f t="shared" si="24"/>
        <v>119.56192959582791</v>
      </c>
      <c r="H236" s="208">
        <f t="shared" si="25"/>
        <v>45.851999999999997</v>
      </c>
    </row>
    <row r="237" spans="1:8">
      <c r="A237" s="162" t="s">
        <v>197</v>
      </c>
      <c r="B237" s="162" t="s">
        <v>198</v>
      </c>
      <c r="C237" s="169">
        <f>C238</f>
        <v>1521.16</v>
      </c>
      <c r="D237" s="163">
        <v>4386</v>
      </c>
      <c r="E237" s="163">
        <v>0</v>
      </c>
      <c r="F237" s="163">
        <v>2107</v>
      </c>
      <c r="G237" s="163">
        <f t="shared" si="24"/>
        <v>138.51271398143521</v>
      </c>
      <c r="H237" s="208">
        <f t="shared" si="25"/>
        <v>48.03921568627451</v>
      </c>
    </row>
    <row r="238" spans="1:8">
      <c r="A238" s="162" t="s">
        <v>209</v>
      </c>
      <c r="B238" s="162" t="s">
        <v>210</v>
      </c>
      <c r="C238" s="169">
        <f>C239</f>
        <v>1521.16</v>
      </c>
      <c r="D238" s="163">
        <v>4386</v>
      </c>
      <c r="E238" s="163">
        <v>0</v>
      </c>
      <c r="F238" s="163">
        <v>2107</v>
      </c>
      <c r="G238" s="163">
        <f t="shared" si="24"/>
        <v>138.51271398143521</v>
      </c>
      <c r="H238" s="208">
        <f t="shared" si="25"/>
        <v>48.03921568627451</v>
      </c>
    </row>
    <row r="239" spans="1:8">
      <c r="A239" s="162" t="s">
        <v>176</v>
      </c>
      <c r="B239" s="162" t="s">
        <v>9</v>
      </c>
      <c r="C239" s="169">
        <f>C240</f>
        <v>1521.16</v>
      </c>
      <c r="D239" s="163">
        <v>4386</v>
      </c>
      <c r="E239" s="163">
        <v>0</v>
      </c>
      <c r="F239" s="163">
        <v>2107</v>
      </c>
      <c r="G239" s="163">
        <f t="shared" si="24"/>
        <v>138.51271398143521</v>
      </c>
      <c r="H239" s="208">
        <f t="shared" si="25"/>
        <v>48.03921568627451</v>
      </c>
    </row>
    <row r="240" spans="1:8">
      <c r="A240" s="162" t="s">
        <v>260</v>
      </c>
      <c r="B240" s="162" t="s">
        <v>84</v>
      </c>
      <c r="C240" s="169">
        <v>1521.16</v>
      </c>
      <c r="D240" s="163">
        <v>4386</v>
      </c>
      <c r="E240" s="163">
        <v>0</v>
      </c>
      <c r="F240" s="163">
        <v>2107</v>
      </c>
      <c r="G240" s="163">
        <f t="shared" si="24"/>
        <v>138.51271398143521</v>
      </c>
      <c r="H240" s="208">
        <f t="shared" si="25"/>
        <v>48.03921568627451</v>
      </c>
    </row>
    <row r="241" spans="1:8" ht="25.5">
      <c r="A241" s="170" t="s">
        <v>219</v>
      </c>
      <c r="B241" s="170" t="s">
        <v>220</v>
      </c>
      <c r="C241" s="177">
        <f>C242</f>
        <v>105064.09999999999</v>
      </c>
      <c r="D241" s="171">
        <v>610432</v>
      </c>
      <c r="E241" s="171">
        <v>0</v>
      </c>
      <c r="F241" s="171">
        <f>F269+F273</f>
        <v>277457.84000000003</v>
      </c>
      <c r="G241" s="171">
        <f t="shared" si="24"/>
        <v>264.08434470004505</v>
      </c>
      <c r="H241" s="209">
        <f t="shared" si="25"/>
        <v>45.452702348500736</v>
      </c>
    </row>
    <row r="242" spans="1:8">
      <c r="A242" s="162" t="s">
        <v>172</v>
      </c>
      <c r="B242" s="162" t="s">
        <v>173</v>
      </c>
      <c r="C242" s="169">
        <f>C243</f>
        <v>105064.09999999999</v>
      </c>
      <c r="D242" s="163">
        <v>0</v>
      </c>
      <c r="E242" s="163">
        <v>0</v>
      </c>
      <c r="F242" s="163">
        <v>0</v>
      </c>
      <c r="G242" s="163">
        <f t="shared" si="24"/>
        <v>0</v>
      </c>
      <c r="H242" s="208">
        <v>0</v>
      </c>
    </row>
    <row r="243" spans="1:8">
      <c r="A243" s="162" t="s">
        <v>174</v>
      </c>
      <c r="B243" s="162" t="s">
        <v>175</v>
      </c>
      <c r="C243" s="169">
        <f>C244+C248</f>
        <v>105064.09999999999</v>
      </c>
      <c r="D243" s="163">
        <v>0</v>
      </c>
      <c r="E243" s="163">
        <v>0</v>
      </c>
      <c r="F243" s="163">
        <v>0</v>
      </c>
      <c r="G243" s="163">
        <f t="shared" si="24"/>
        <v>0</v>
      </c>
      <c r="H243" s="208">
        <v>0</v>
      </c>
    </row>
    <row r="244" spans="1:8">
      <c r="A244" s="162" t="s">
        <v>179</v>
      </c>
      <c r="B244" s="162" t="s">
        <v>4</v>
      </c>
      <c r="C244" s="169">
        <f>C247+C246+C245</f>
        <v>21300</v>
      </c>
      <c r="D244" s="163">
        <v>0</v>
      </c>
      <c r="E244" s="163">
        <v>0</v>
      </c>
      <c r="F244" s="163">
        <v>0</v>
      </c>
      <c r="G244" s="163">
        <f t="shared" si="24"/>
        <v>0</v>
      </c>
      <c r="H244" s="208">
        <v>0</v>
      </c>
    </row>
    <row r="245" spans="1:8">
      <c r="A245" s="162" t="s">
        <v>243</v>
      </c>
      <c r="B245" s="162" t="s">
        <v>61</v>
      </c>
      <c r="C245" s="169">
        <v>0</v>
      </c>
      <c r="D245" s="163">
        <v>0</v>
      </c>
      <c r="E245" s="163">
        <v>0</v>
      </c>
      <c r="F245" s="163">
        <v>0</v>
      </c>
      <c r="G245" s="163">
        <v>0</v>
      </c>
      <c r="H245" s="208">
        <v>0</v>
      </c>
    </row>
    <row r="246" spans="1:8">
      <c r="A246" s="162" t="s">
        <v>241</v>
      </c>
      <c r="B246" s="162" t="s">
        <v>62</v>
      </c>
      <c r="C246" s="169">
        <v>0</v>
      </c>
      <c r="D246" s="163">
        <v>0</v>
      </c>
      <c r="E246" s="163">
        <v>0</v>
      </c>
      <c r="F246" s="163">
        <v>0</v>
      </c>
      <c r="G246" s="163">
        <v>0</v>
      </c>
      <c r="H246" s="208">
        <v>0</v>
      </c>
    </row>
    <row r="247" spans="1:8">
      <c r="A247" s="179">
        <v>3121</v>
      </c>
      <c r="B247" s="162" t="s">
        <v>63</v>
      </c>
      <c r="C247" s="169">
        <v>21300</v>
      </c>
      <c r="D247" s="163">
        <v>0</v>
      </c>
      <c r="E247" s="163">
        <v>0</v>
      </c>
      <c r="F247" s="163">
        <v>0</v>
      </c>
      <c r="G247" s="163">
        <f t="shared" si="24"/>
        <v>0</v>
      </c>
      <c r="H247" s="208">
        <v>0</v>
      </c>
    </row>
    <row r="248" spans="1:8">
      <c r="A248" s="162" t="s">
        <v>176</v>
      </c>
      <c r="B248" s="162" t="s">
        <v>9</v>
      </c>
      <c r="C248" s="169">
        <f>C249+C250+C251+C252+C253+C254+C255</f>
        <v>83764.099999999991</v>
      </c>
      <c r="D248" s="163">
        <v>0</v>
      </c>
      <c r="E248" s="163">
        <v>0</v>
      </c>
      <c r="F248" s="163">
        <v>0</v>
      </c>
      <c r="G248" s="163">
        <f t="shared" si="24"/>
        <v>0</v>
      </c>
      <c r="H248" s="208">
        <v>0</v>
      </c>
    </row>
    <row r="249" spans="1:8">
      <c r="A249" s="162" t="s">
        <v>258</v>
      </c>
      <c r="B249" s="162" t="s">
        <v>71</v>
      </c>
      <c r="C249" s="169">
        <v>405.71</v>
      </c>
      <c r="D249" s="163">
        <v>0</v>
      </c>
      <c r="E249" s="163">
        <v>0</v>
      </c>
      <c r="F249" s="163">
        <v>0</v>
      </c>
      <c r="G249" s="163">
        <f t="shared" si="24"/>
        <v>0</v>
      </c>
      <c r="H249" s="208">
        <v>0</v>
      </c>
    </row>
    <row r="250" spans="1:8">
      <c r="A250" s="162" t="s">
        <v>257</v>
      </c>
      <c r="B250" s="162" t="s">
        <v>72</v>
      </c>
      <c r="C250" s="169">
        <v>17653.240000000002</v>
      </c>
      <c r="D250" s="163">
        <v>0</v>
      </c>
      <c r="E250" s="163">
        <v>0</v>
      </c>
      <c r="F250" s="163">
        <v>0</v>
      </c>
      <c r="G250" s="163">
        <f t="shared" si="24"/>
        <v>0</v>
      </c>
      <c r="H250" s="208">
        <v>0</v>
      </c>
    </row>
    <row r="251" spans="1:8">
      <c r="A251" s="162" t="s">
        <v>256</v>
      </c>
      <c r="B251" s="162" t="s">
        <v>73</v>
      </c>
      <c r="C251" s="169">
        <v>12374.9</v>
      </c>
      <c r="D251" s="163">
        <v>0</v>
      </c>
      <c r="E251" s="163">
        <v>0</v>
      </c>
      <c r="F251" s="163">
        <v>0</v>
      </c>
      <c r="G251" s="163">
        <f t="shared" si="24"/>
        <v>0</v>
      </c>
      <c r="H251" s="208">
        <v>0</v>
      </c>
    </row>
    <row r="252" spans="1:8">
      <c r="A252" s="162" t="s">
        <v>251</v>
      </c>
      <c r="B252" s="162" t="s">
        <v>250</v>
      </c>
      <c r="C252" s="169">
        <v>0</v>
      </c>
      <c r="D252" s="163">
        <v>0</v>
      </c>
      <c r="E252" s="163">
        <v>0</v>
      </c>
      <c r="F252" s="163">
        <v>0</v>
      </c>
      <c r="G252" s="163">
        <v>0</v>
      </c>
      <c r="H252" s="208">
        <v>0</v>
      </c>
    </row>
    <row r="253" spans="1:8">
      <c r="A253" s="162" t="s">
        <v>249</v>
      </c>
      <c r="B253" s="162" t="s">
        <v>80</v>
      </c>
      <c r="C253" s="169">
        <v>1659.37</v>
      </c>
      <c r="D253" s="163">
        <v>0</v>
      </c>
      <c r="E253" s="163">
        <v>0</v>
      </c>
      <c r="F253" s="163">
        <v>0</v>
      </c>
      <c r="G253" s="163">
        <f t="shared" si="24"/>
        <v>0</v>
      </c>
      <c r="H253" s="208">
        <v>0</v>
      </c>
    </row>
    <row r="254" spans="1:8">
      <c r="A254" s="162" t="s">
        <v>248</v>
      </c>
      <c r="B254" s="162" t="s">
        <v>81</v>
      </c>
      <c r="C254" s="169">
        <v>4566.79</v>
      </c>
      <c r="D254" s="163">
        <v>0</v>
      </c>
      <c r="E254" s="163">
        <v>0</v>
      </c>
      <c r="F254" s="163">
        <v>0</v>
      </c>
      <c r="G254" s="163">
        <f t="shared" si="24"/>
        <v>0</v>
      </c>
      <c r="H254" s="208">
        <v>0</v>
      </c>
    </row>
    <row r="255" spans="1:8">
      <c r="A255" s="179">
        <v>3239</v>
      </c>
      <c r="B255" s="162" t="s">
        <v>86</v>
      </c>
      <c r="C255" s="169">
        <v>47104.09</v>
      </c>
      <c r="D255" s="163">
        <v>0</v>
      </c>
      <c r="E255" s="163">
        <v>0</v>
      </c>
      <c r="F255" s="163">
        <v>0</v>
      </c>
      <c r="G255" s="163">
        <f t="shared" si="24"/>
        <v>0</v>
      </c>
      <c r="H255" s="208">
        <v>0</v>
      </c>
    </row>
    <row r="256" spans="1:8" ht="26.25" customHeight="1">
      <c r="A256" s="162" t="s">
        <v>203</v>
      </c>
      <c r="B256" s="162" t="s">
        <v>110</v>
      </c>
      <c r="C256" s="169">
        <v>0</v>
      </c>
      <c r="D256" s="163">
        <v>0</v>
      </c>
      <c r="E256" s="163">
        <v>0</v>
      </c>
      <c r="F256" s="163">
        <v>0</v>
      </c>
      <c r="G256" s="163">
        <v>0</v>
      </c>
      <c r="H256" s="208">
        <v>0</v>
      </c>
    </row>
    <row r="257" spans="1:8">
      <c r="A257" s="162" t="s">
        <v>267</v>
      </c>
      <c r="B257" s="162" t="s">
        <v>111</v>
      </c>
      <c r="C257" s="169">
        <v>0</v>
      </c>
      <c r="D257" s="163">
        <v>0</v>
      </c>
      <c r="E257" s="163">
        <v>0</v>
      </c>
      <c r="F257" s="163">
        <v>0</v>
      </c>
      <c r="G257" s="163">
        <v>0</v>
      </c>
      <c r="H257" s="208">
        <v>0</v>
      </c>
    </row>
    <row r="258" spans="1:8">
      <c r="A258" s="162" t="s">
        <v>187</v>
      </c>
      <c r="B258" s="162" t="s">
        <v>188</v>
      </c>
      <c r="C258" s="169">
        <v>0</v>
      </c>
      <c r="D258" s="163">
        <v>13432</v>
      </c>
      <c r="E258" s="163">
        <v>0</v>
      </c>
      <c r="F258" s="163">
        <v>0</v>
      </c>
      <c r="G258" s="163">
        <v>0</v>
      </c>
      <c r="H258" s="208">
        <v>0</v>
      </c>
    </row>
    <row r="259" spans="1:8" ht="25.5" customHeight="1">
      <c r="A259" s="162" t="s">
        <v>189</v>
      </c>
      <c r="B259" s="162" t="s">
        <v>190</v>
      </c>
      <c r="C259" s="169">
        <v>0</v>
      </c>
      <c r="D259" s="163">
        <v>13432</v>
      </c>
      <c r="E259" s="163">
        <v>0</v>
      </c>
      <c r="F259" s="163">
        <v>0</v>
      </c>
      <c r="G259" s="163">
        <v>0</v>
      </c>
      <c r="H259" s="208">
        <v>0</v>
      </c>
    </row>
    <row r="260" spans="1:8">
      <c r="A260" s="162" t="s">
        <v>176</v>
      </c>
      <c r="B260" s="162" t="s">
        <v>9</v>
      </c>
      <c r="C260" s="169">
        <v>0</v>
      </c>
      <c r="D260" s="163">
        <v>13432</v>
      </c>
      <c r="E260" s="163">
        <v>0</v>
      </c>
      <c r="F260" s="163">
        <v>0</v>
      </c>
      <c r="G260" s="163">
        <v>0</v>
      </c>
      <c r="H260" s="208">
        <v>0</v>
      </c>
    </row>
    <row r="261" spans="1:8" ht="24.75" customHeight="1">
      <c r="A261" s="162" t="s">
        <v>239</v>
      </c>
      <c r="B261" s="162" t="s">
        <v>67</v>
      </c>
      <c r="C261" s="169">
        <v>0</v>
      </c>
      <c r="D261" s="163">
        <v>0</v>
      </c>
      <c r="E261" s="163">
        <v>0</v>
      </c>
      <c r="F261" s="163">
        <v>0</v>
      </c>
      <c r="G261" s="163">
        <v>0</v>
      </c>
      <c r="H261" s="208">
        <v>0</v>
      </c>
    </row>
    <row r="262" spans="1:8">
      <c r="A262" s="162" t="s">
        <v>266</v>
      </c>
      <c r="B262" s="162" t="s">
        <v>69</v>
      </c>
      <c r="C262" s="169">
        <v>0</v>
      </c>
      <c r="D262" s="163">
        <v>0</v>
      </c>
      <c r="E262" s="163">
        <v>0</v>
      </c>
      <c r="F262" s="163">
        <v>0</v>
      </c>
      <c r="G262" s="163">
        <v>0</v>
      </c>
      <c r="H262" s="208">
        <v>0</v>
      </c>
    </row>
    <row r="263" spans="1:8">
      <c r="A263" s="162" t="s">
        <v>258</v>
      </c>
      <c r="B263" s="162" t="s">
        <v>71</v>
      </c>
      <c r="C263" s="169">
        <v>0</v>
      </c>
      <c r="D263" s="163">
        <v>0</v>
      </c>
      <c r="E263" s="163">
        <v>0</v>
      </c>
      <c r="F263" s="163">
        <v>0</v>
      </c>
      <c r="G263" s="163">
        <v>0</v>
      </c>
      <c r="H263" s="208">
        <v>0</v>
      </c>
    </row>
    <row r="264" spans="1:8">
      <c r="A264" s="162" t="s">
        <v>257</v>
      </c>
      <c r="B264" s="162" t="s">
        <v>72</v>
      </c>
      <c r="C264" s="169">
        <v>0</v>
      </c>
      <c r="D264" s="163">
        <v>0</v>
      </c>
      <c r="E264" s="163">
        <v>0</v>
      </c>
      <c r="F264" s="163">
        <v>0</v>
      </c>
      <c r="G264" s="163">
        <v>0</v>
      </c>
      <c r="H264" s="208">
        <v>0</v>
      </c>
    </row>
    <row r="265" spans="1:8">
      <c r="A265" s="162" t="s">
        <v>265</v>
      </c>
      <c r="B265" s="162" t="s">
        <v>130</v>
      </c>
      <c r="C265" s="169">
        <v>0</v>
      </c>
      <c r="D265" s="163">
        <v>0</v>
      </c>
      <c r="E265" s="163">
        <v>0</v>
      </c>
      <c r="F265" s="163">
        <v>0</v>
      </c>
      <c r="G265" s="163">
        <v>0</v>
      </c>
      <c r="H265" s="208">
        <v>0</v>
      </c>
    </row>
    <row r="266" spans="1:8">
      <c r="A266" s="162" t="s">
        <v>253</v>
      </c>
      <c r="B266" s="162" t="s">
        <v>252</v>
      </c>
      <c r="C266" s="169">
        <v>0</v>
      </c>
      <c r="D266" s="163">
        <v>0</v>
      </c>
      <c r="E266" s="163">
        <v>0</v>
      </c>
      <c r="F266" s="163">
        <v>0</v>
      </c>
      <c r="G266" s="163">
        <v>0</v>
      </c>
      <c r="H266" s="208">
        <v>0</v>
      </c>
    </row>
    <row r="267" spans="1:8">
      <c r="A267" s="162" t="s">
        <v>245</v>
      </c>
      <c r="B267" s="162" t="s">
        <v>86</v>
      </c>
      <c r="C267" s="169">
        <v>0</v>
      </c>
      <c r="D267" s="163">
        <v>13432</v>
      </c>
      <c r="E267" s="163">
        <v>0</v>
      </c>
      <c r="F267" s="163">
        <v>0</v>
      </c>
      <c r="G267" s="163">
        <v>0</v>
      </c>
      <c r="H267" s="208">
        <v>0</v>
      </c>
    </row>
    <row r="268" spans="1:8">
      <c r="A268" s="162" t="s">
        <v>244</v>
      </c>
      <c r="B268" s="162" t="s">
        <v>90</v>
      </c>
      <c r="C268" s="169">
        <v>0</v>
      </c>
      <c r="D268" s="163">
        <v>0</v>
      </c>
      <c r="E268" s="163">
        <v>0</v>
      </c>
      <c r="F268" s="163">
        <v>0</v>
      </c>
      <c r="G268" s="163">
        <v>0</v>
      </c>
      <c r="H268" s="208">
        <v>0</v>
      </c>
    </row>
    <row r="269" spans="1:8">
      <c r="A269" s="162" t="s">
        <v>264</v>
      </c>
      <c r="B269" s="162" t="s">
        <v>263</v>
      </c>
      <c r="C269" s="169">
        <v>0</v>
      </c>
      <c r="D269" s="163">
        <v>0</v>
      </c>
      <c r="E269" s="163">
        <v>0</v>
      </c>
      <c r="F269" s="163">
        <v>277.5</v>
      </c>
      <c r="G269" s="163">
        <v>0</v>
      </c>
      <c r="H269" s="208">
        <v>0</v>
      </c>
    </row>
    <row r="270" spans="1:8">
      <c r="A270" s="162" t="s">
        <v>262</v>
      </c>
      <c r="B270" s="162" t="s">
        <v>261</v>
      </c>
      <c r="C270" s="169">
        <v>0</v>
      </c>
      <c r="D270" s="163">
        <v>0</v>
      </c>
      <c r="E270" s="163">
        <v>0</v>
      </c>
      <c r="F270" s="163">
        <v>277.5</v>
      </c>
      <c r="G270" s="163">
        <v>0</v>
      </c>
      <c r="H270" s="208">
        <v>0</v>
      </c>
    </row>
    <row r="271" spans="1:8">
      <c r="A271" s="162" t="s">
        <v>176</v>
      </c>
      <c r="B271" s="162" t="s">
        <v>9</v>
      </c>
      <c r="C271" s="169">
        <v>0</v>
      </c>
      <c r="D271" s="163">
        <v>0</v>
      </c>
      <c r="E271" s="163">
        <v>0</v>
      </c>
      <c r="F271" s="163">
        <v>277.5</v>
      </c>
      <c r="G271" s="163">
        <v>0</v>
      </c>
      <c r="H271" s="208">
        <v>0</v>
      </c>
    </row>
    <row r="272" spans="1:8">
      <c r="A272" s="162" t="s">
        <v>257</v>
      </c>
      <c r="B272" s="162" t="s">
        <v>72</v>
      </c>
      <c r="C272" s="169">
        <v>0</v>
      </c>
      <c r="D272" s="163">
        <v>0</v>
      </c>
      <c r="E272" s="163">
        <v>0</v>
      </c>
      <c r="F272" s="163">
        <v>277.5</v>
      </c>
      <c r="G272" s="163">
        <v>0</v>
      </c>
      <c r="H272" s="208">
        <v>0</v>
      </c>
    </row>
    <row r="273" spans="1:8">
      <c r="A273" s="162" t="s">
        <v>221</v>
      </c>
      <c r="B273" s="162" t="s">
        <v>222</v>
      </c>
      <c r="C273" s="169">
        <v>0</v>
      </c>
      <c r="D273" s="163">
        <v>597000</v>
      </c>
      <c r="E273" s="163">
        <v>0</v>
      </c>
      <c r="F273" s="163">
        <f>F274</f>
        <v>277180.34000000003</v>
      </c>
      <c r="G273" s="163">
        <v>0</v>
      </c>
      <c r="H273" s="208">
        <f t="shared" ref="H273:H320" si="26">F273/D273*100</f>
        <v>46.428867671691798</v>
      </c>
    </row>
    <row r="274" spans="1:8">
      <c r="A274" s="162" t="s">
        <v>223</v>
      </c>
      <c r="B274" s="162" t="s">
        <v>222</v>
      </c>
      <c r="C274" s="169">
        <v>0</v>
      </c>
      <c r="D274" s="163">
        <v>597000</v>
      </c>
      <c r="E274" s="163">
        <v>0</v>
      </c>
      <c r="F274" s="163">
        <f>F275+F278</f>
        <v>277180.34000000003</v>
      </c>
      <c r="G274" s="163">
        <v>0</v>
      </c>
      <c r="H274" s="208">
        <f t="shared" si="26"/>
        <v>46.428867671691798</v>
      </c>
    </row>
    <row r="275" spans="1:8">
      <c r="A275" s="162" t="s">
        <v>179</v>
      </c>
      <c r="B275" s="162" t="s">
        <v>4</v>
      </c>
      <c r="C275" s="169">
        <v>0</v>
      </c>
      <c r="D275" s="163">
        <v>527700</v>
      </c>
      <c r="E275" s="163">
        <v>0</v>
      </c>
      <c r="F275" s="163">
        <f>F276+F277</f>
        <v>242481.48</v>
      </c>
      <c r="G275" s="163">
        <v>0</v>
      </c>
      <c r="H275" s="208">
        <f t="shared" si="26"/>
        <v>45.950631040363845</v>
      </c>
    </row>
    <row r="276" spans="1:8">
      <c r="A276" s="162" t="s">
        <v>238</v>
      </c>
      <c r="B276" s="162" t="s">
        <v>17</v>
      </c>
      <c r="C276" s="169">
        <v>0</v>
      </c>
      <c r="D276" s="163">
        <v>370700</v>
      </c>
      <c r="E276" s="163">
        <v>0</v>
      </c>
      <c r="F276" s="163">
        <v>185375</v>
      </c>
      <c r="G276" s="163">
        <v>0</v>
      </c>
      <c r="H276" s="208">
        <f t="shared" si="26"/>
        <v>50.006743997841916</v>
      </c>
    </row>
    <row r="277" spans="1:8">
      <c r="A277" s="162" t="s">
        <v>242</v>
      </c>
      <c r="B277" s="162" t="s">
        <v>63</v>
      </c>
      <c r="C277" s="169">
        <v>0</v>
      </c>
      <c r="D277" s="163">
        <v>157000</v>
      </c>
      <c r="E277" s="163">
        <v>0</v>
      </c>
      <c r="F277" s="163">
        <v>57106.48</v>
      </c>
      <c r="G277" s="163">
        <v>0</v>
      </c>
      <c r="H277" s="208">
        <f t="shared" si="26"/>
        <v>36.373554140127389</v>
      </c>
    </row>
    <row r="278" spans="1:8">
      <c r="A278" s="162" t="s">
        <v>176</v>
      </c>
      <c r="B278" s="162" t="s">
        <v>9</v>
      </c>
      <c r="C278" s="169">
        <v>0</v>
      </c>
      <c r="D278" s="163">
        <v>69300</v>
      </c>
      <c r="E278" s="163">
        <v>0</v>
      </c>
      <c r="F278" s="163">
        <v>34698.86</v>
      </c>
      <c r="G278" s="163">
        <v>0</v>
      </c>
      <c r="H278" s="208">
        <f t="shared" si="26"/>
        <v>50.070505050505055</v>
      </c>
    </row>
    <row r="279" spans="1:8">
      <c r="A279" s="162" t="s">
        <v>245</v>
      </c>
      <c r="B279" s="162" t="s">
        <v>86</v>
      </c>
      <c r="C279" s="169">
        <v>0</v>
      </c>
      <c r="D279" s="163">
        <v>69300</v>
      </c>
      <c r="E279" s="163">
        <v>0</v>
      </c>
      <c r="F279" s="163">
        <v>34698.86</v>
      </c>
      <c r="G279" s="163">
        <v>0</v>
      </c>
      <c r="H279" s="208">
        <f t="shared" si="26"/>
        <v>50.070505050505055</v>
      </c>
    </row>
    <row r="280" spans="1:8" ht="25.5">
      <c r="A280" s="170" t="s">
        <v>224</v>
      </c>
      <c r="B280" s="170" t="s">
        <v>225</v>
      </c>
      <c r="C280" s="177">
        <f>C281</f>
        <v>1467.38</v>
      </c>
      <c r="D280" s="171">
        <v>0</v>
      </c>
      <c r="E280" s="171">
        <v>0</v>
      </c>
      <c r="F280" s="171">
        <v>0</v>
      </c>
      <c r="G280" s="171">
        <f t="shared" ref="G280:G320" si="27">F280/C280*100</f>
        <v>0</v>
      </c>
      <c r="H280" s="209">
        <v>0</v>
      </c>
    </row>
    <row r="281" spans="1:8">
      <c r="A281" s="162" t="s">
        <v>197</v>
      </c>
      <c r="B281" s="162" t="s">
        <v>198</v>
      </c>
      <c r="C281" s="169">
        <f>C282</f>
        <v>1467.38</v>
      </c>
      <c r="D281" s="163">
        <v>0</v>
      </c>
      <c r="E281" s="163">
        <v>0</v>
      </c>
      <c r="F281" s="163">
        <v>0</v>
      </c>
      <c r="G281" s="163">
        <f t="shared" si="27"/>
        <v>0</v>
      </c>
      <c r="H281" s="208">
        <v>0</v>
      </c>
    </row>
    <row r="282" spans="1:8">
      <c r="A282" s="162" t="s">
        <v>209</v>
      </c>
      <c r="B282" s="162" t="s">
        <v>210</v>
      </c>
      <c r="C282" s="169">
        <f>C283</f>
        <v>1467.38</v>
      </c>
      <c r="D282" s="163">
        <v>0</v>
      </c>
      <c r="E282" s="163">
        <v>0</v>
      </c>
      <c r="F282" s="163">
        <v>0</v>
      </c>
      <c r="G282" s="163">
        <f t="shared" si="27"/>
        <v>0</v>
      </c>
      <c r="H282" s="208">
        <v>0</v>
      </c>
    </row>
    <row r="283" spans="1:8">
      <c r="A283" s="162" t="s">
        <v>176</v>
      </c>
      <c r="B283" s="162" t="s">
        <v>9</v>
      </c>
      <c r="C283" s="169">
        <f>C284</f>
        <v>1467.38</v>
      </c>
      <c r="D283" s="163">
        <v>0</v>
      </c>
      <c r="E283" s="163">
        <v>0</v>
      </c>
      <c r="F283" s="163">
        <v>0</v>
      </c>
      <c r="G283" s="163">
        <f t="shared" si="27"/>
        <v>0</v>
      </c>
      <c r="H283" s="208">
        <v>0</v>
      </c>
    </row>
    <row r="284" spans="1:8">
      <c r="A284" s="162" t="s">
        <v>260</v>
      </c>
      <c r="B284" s="162" t="s">
        <v>84</v>
      </c>
      <c r="C284" s="169">
        <v>1467.38</v>
      </c>
      <c r="D284" s="163">
        <v>0</v>
      </c>
      <c r="E284" s="163">
        <v>0</v>
      </c>
      <c r="F284" s="163">
        <v>0</v>
      </c>
      <c r="G284" s="163">
        <f t="shared" si="27"/>
        <v>0</v>
      </c>
      <c r="H284" s="208">
        <v>0</v>
      </c>
    </row>
    <row r="285" spans="1:8" ht="25.5">
      <c r="A285" s="170" t="s">
        <v>226</v>
      </c>
      <c r="B285" s="170" t="s">
        <v>227</v>
      </c>
      <c r="C285" s="177">
        <f>C286</f>
        <v>1336</v>
      </c>
      <c r="D285" s="171">
        <v>5780</v>
      </c>
      <c r="E285" s="171">
        <v>0</v>
      </c>
      <c r="F285" s="171">
        <v>2647.82</v>
      </c>
      <c r="G285" s="171">
        <f t="shared" si="27"/>
        <v>198.19011976047904</v>
      </c>
      <c r="H285" s="209">
        <f t="shared" si="26"/>
        <v>45.810034602076129</v>
      </c>
    </row>
    <row r="286" spans="1:8">
      <c r="A286" s="162" t="s">
        <v>197</v>
      </c>
      <c r="B286" s="162" t="s">
        <v>198</v>
      </c>
      <c r="C286" s="169">
        <f>C287</f>
        <v>1336</v>
      </c>
      <c r="D286" s="163">
        <v>5780</v>
      </c>
      <c r="E286" s="163">
        <v>0</v>
      </c>
      <c r="F286" s="163">
        <v>2647.82</v>
      </c>
      <c r="G286" s="163">
        <f t="shared" si="27"/>
        <v>198.19011976047904</v>
      </c>
      <c r="H286" s="208">
        <f t="shared" si="26"/>
        <v>45.810034602076129</v>
      </c>
    </row>
    <row r="287" spans="1:8">
      <c r="A287" s="162" t="s">
        <v>209</v>
      </c>
      <c r="B287" s="162" t="s">
        <v>210</v>
      </c>
      <c r="C287" s="169">
        <f>C288+C291</f>
        <v>1336</v>
      </c>
      <c r="D287" s="163">
        <v>5780</v>
      </c>
      <c r="E287" s="163">
        <v>0</v>
      </c>
      <c r="F287" s="163">
        <v>2647.82</v>
      </c>
      <c r="G287" s="163">
        <f t="shared" si="27"/>
        <v>198.19011976047904</v>
      </c>
      <c r="H287" s="208">
        <f t="shared" si="26"/>
        <v>45.810034602076129</v>
      </c>
    </row>
    <row r="288" spans="1:8">
      <c r="A288" s="162" t="s">
        <v>179</v>
      </c>
      <c r="B288" s="162" t="s">
        <v>4</v>
      </c>
      <c r="C288" s="169">
        <f>C289+C290</f>
        <v>957.95</v>
      </c>
      <c r="D288" s="163">
        <v>1680</v>
      </c>
      <c r="E288" s="163">
        <v>0</v>
      </c>
      <c r="F288" s="163">
        <v>540.82000000000005</v>
      </c>
      <c r="G288" s="163">
        <f t="shared" si="27"/>
        <v>56.455973693825356</v>
      </c>
      <c r="H288" s="208">
        <f t="shared" si="26"/>
        <v>32.19166666666667</v>
      </c>
    </row>
    <row r="289" spans="1:8">
      <c r="A289" s="162" t="s">
        <v>238</v>
      </c>
      <c r="B289" s="162" t="s">
        <v>17</v>
      </c>
      <c r="C289" s="169">
        <v>884.24</v>
      </c>
      <c r="D289" s="163">
        <v>1680</v>
      </c>
      <c r="E289" s="163">
        <v>0</v>
      </c>
      <c r="F289" s="163">
        <v>464.22</v>
      </c>
      <c r="G289" s="163">
        <f t="shared" si="27"/>
        <v>52.499321451189729</v>
      </c>
      <c r="H289" s="208">
        <f t="shared" si="26"/>
        <v>27.63214285714286</v>
      </c>
    </row>
    <row r="290" spans="1:8">
      <c r="A290" s="162" t="s">
        <v>240</v>
      </c>
      <c r="B290" s="162" t="s">
        <v>131</v>
      </c>
      <c r="C290" s="169">
        <v>73.709999999999994</v>
      </c>
      <c r="D290" s="163">
        <v>0</v>
      </c>
      <c r="E290" s="163">
        <v>0</v>
      </c>
      <c r="F290" s="163">
        <v>76.599999999999994</v>
      </c>
      <c r="G290" s="163">
        <f t="shared" si="27"/>
        <v>103.92077058743725</v>
      </c>
      <c r="H290" s="208">
        <v>0</v>
      </c>
    </row>
    <row r="291" spans="1:8">
      <c r="A291" s="162" t="s">
        <v>176</v>
      </c>
      <c r="B291" s="162" t="s">
        <v>9</v>
      </c>
      <c r="C291" s="169">
        <f>C292+C293</f>
        <v>378.05</v>
      </c>
      <c r="D291" s="163">
        <v>4100</v>
      </c>
      <c r="E291" s="163">
        <v>0</v>
      </c>
      <c r="F291" s="163">
        <v>2107</v>
      </c>
      <c r="G291" s="163">
        <f t="shared" si="27"/>
        <v>557.33368602036762</v>
      </c>
      <c r="H291" s="208">
        <f t="shared" si="26"/>
        <v>51.390243902439025</v>
      </c>
    </row>
    <row r="292" spans="1:8">
      <c r="A292" s="162" t="s">
        <v>258</v>
      </c>
      <c r="B292" s="162" t="s">
        <v>71</v>
      </c>
      <c r="C292" s="169">
        <v>0</v>
      </c>
      <c r="D292" s="163">
        <v>100</v>
      </c>
      <c r="E292" s="163">
        <v>0</v>
      </c>
      <c r="F292" s="163">
        <v>0</v>
      </c>
      <c r="G292" s="163">
        <v>0</v>
      </c>
      <c r="H292" s="208">
        <f t="shared" si="26"/>
        <v>0</v>
      </c>
    </row>
    <row r="293" spans="1:8">
      <c r="A293" s="162" t="s">
        <v>260</v>
      </c>
      <c r="B293" s="162" t="s">
        <v>84</v>
      </c>
      <c r="C293" s="169">
        <v>378.05</v>
      </c>
      <c r="D293" s="163">
        <v>4000</v>
      </c>
      <c r="E293" s="163">
        <v>0</v>
      </c>
      <c r="F293" s="163">
        <v>2107</v>
      </c>
      <c r="G293" s="163">
        <f t="shared" si="27"/>
        <v>557.33368602036762</v>
      </c>
      <c r="H293" s="208">
        <f t="shared" si="26"/>
        <v>52.675000000000004</v>
      </c>
    </row>
    <row r="294" spans="1:8" ht="25.5">
      <c r="A294" s="170" t="s">
        <v>228</v>
      </c>
      <c r="B294" s="170" t="s">
        <v>229</v>
      </c>
      <c r="C294" s="177">
        <f>C295+C300</f>
        <v>11979.62</v>
      </c>
      <c r="D294" s="171">
        <v>18304</v>
      </c>
      <c r="E294" s="171">
        <v>0</v>
      </c>
      <c r="F294" s="171">
        <v>10824.17</v>
      </c>
      <c r="G294" s="171">
        <f t="shared" si="27"/>
        <v>90.354869353118033</v>
      </c>
      <c r="H294" s="209">
        <f t="shared" si="26"/>
        <v>59.135544143356647</v>
      </c>
    </row>
    <row r="295" spans="1:8">
      <c r="A295" s="162" t="s">
        <v>187</v>
      </c>
      <c r="B295" s="162" t="s">
        <v>188</v>
      </c>
      <c r="C295" s="169">
        <f>C296</f>
        <v>6914.5300000000007</v>
      </c>
      <c r="D295" s="163">
        <v>7320</v>
      </c>
      <c r="E295" s="163">
        <v>0</v>
      </c>
      <c r="F295" s="163">
        <v>5332.17</v>
      </c>
      <c r="G295" s="163">
        <f t="shared" si="27"/>
        <v>77.115436624036633</v>
      </c>
      <c r="H295" s="208">
        <f t="shared" si="26"/>
        <v>72.843852459016389</v>
      </c>
    </row>
    <row r="296" spans="1:8" ht="24.75" customHeight="1">
      <c r="A296" s="162" t="s">
        <v>189</v>
      </c>
      <c r="B296" s="162" t="s">
        <v>190</v>
      </c>
      <c r="C296" s="169">
        <f>C297</f>
        <v>6914.5300000000007</v>
      </c>
      <c r="D296" s="163">
        <v>7320</v>
      </c>
      <c r="E296" s="163">
        <v>0</v>
      </c>
      <c r="F296" s="163">
        <v>5332.17</v>
      </c>
      <c r="G296" s="163">
        <f t="shared" si="27"/>
        <v>77.115436624036633</v>
      </c>
      <c r="H296" s="208">
        <f t="shared" si="26"/>
        <v>72.843852459016389</v>
      </c>
    </row>
    <row r="297" spans="1:8">
      <c r="A297" s="162" t="s">
        <v>176</v>
      </c>
      <c r="B297" s="162" t="s">
        <v>9</v>
      </c>
      <c r="C297" s="169">
        <f>C298+C299</f>
        <v>6914.5300000000007</v>
      </c>
      <c r="D297" s="163">
        <v>7320</v>
      </c>
      <c r="E297" s="163">
        <v>0</v>
      </c>
      <c r="F297" s="163">
        <v>5332.17</v>
      </c>
      <c r="G297" s="163">
        <f t="shared" si="27"/>
        <v>77.115436624036633</v>
      </c>
      <c r="H297" s="208">
        <f t="shared" si="26"/>
        <v>72.843852459016389</v>
      </c>
    </row>
    <row r="298" spans="1:8">
      <c r="A298" s="162" t="s">
        <v>257</v>
      </c>
      <c r="B298" s="162" t="s">
        <v>72</v>
      </c>
      <c r="C298" s="169">
        <v>371.51</v>
      </c>
      <c r="D298" s="163">
        <v>0</v>
      </c>
      <c r="E298" s="163">
        <v>0</v>
      </c>
      <c r="F298" s="163">
        <v>20</v>
      </c>
      <c r="G298" s="163">
        <f t="shared" si="27"/>
        <v>5.3834351699819658</v>
      </c>
      <c r="H298" s="208">
        <v>0</v>
      </c>
    </row>
    <row r="299" spans="1:8">
      <c r="A299" s="162" t="s">
        <v>260</v>
      </c>
      <c r="B299" s="162" t="s">
        <v>84</v>
      </c>
      <c r="C299" s="169">
        <v>6543.02</v>
      </c>
      <c r="D299" s="163">
        <v>7320</v>
      </c>
      <c r="E299" s="163">
        <v>0</v>
      </c>
      <c r="F299" s="163">
        <v>5312.17</v>
      </c>
      <c r="G299" s="163">
        <f t="shared" si="27"/>
        <v>81.188350333637985</v>
      </c>
      <c r="H299" s="208">
        <f t="shared" si="26"/>
        <v>72.570628415300547</v>
      </c>
    </row>
    <row r="300" spans="1:8">
      <c r="A300" s="162" t="s">
        <v>197</v>
      </c>
      <c r="B300" s="162" t="s">
        <v>198</v>
      </c>
      <c r="C300" s="169">
        <f>C301</f>
        <v>5065.09</v>
      </c>
      <c r="D300" s="163">
        <v>10984</v>
      </c>
      <c r="E300" s="163">
        <v>0</v>
      </c>
      <c r="F300" s="163">
        <v>5492</v>
      </c>
      <c r="G300" s="163">
        <f t="shared" si="27"/>
        <v>108.42847807245282</v>
      </c>
      <c r="H300" s="208">
        <f t="shared" si="26"/>
        <v>50</v>
      </c>
    </row>
    <row r="301" spans="1:8">
      <c r="A301" s="162" t="s">
        <v>209</v>
      </c>
      <c r="B301" s="162" t="s">
        <v>210</v>
      </c>
      <c r="C301" s="169">
        <f>C302</f>
        <v>5065.09</v>
      </c>
      <c r="D301" s="163">
        <v>10984</v>
      </c>
      <c r="E301" s="163">
        <v>0</v>
      </c>
      <c r="F301" s="163">
        <v>5492</v>
      </c>
      <c r="G301" s="163">
        <f t="shared" si="27"/>
        <v>108.42847807245282</v>
      </c>
      <c r="H301" s="208">
        <f t="shared" si="26"/>
        <v>50</v>
      </c>
    </row>
    <row r="302" spans="1:8">
      <c r="A302" s="162" t="s">
        <v>176</v>
      </c>
      <c r="B302" s="162" t="s">
        <v>9</v>
      </c>
      <c r="C302" s="169">
        <f>C303</f>
        <v>5065.09</v>
      </c>
      <c r="D302" s="163">
        <v>10984</v>
      </c>
      <c r="E302" s="163">
        <v>0</v>
      </c>
      <c r="F302" s="163">
        <v>5492</v>
      </c>
      <c r="G302" s="163">
        <f t="shared" si="27"/>
        <v>108.42847807245282</v>
      </c>
      <c r="H302" s="208">
        <f t="shared" si="26"/>
        <v>50</v>
      </c>
    </row>
    <row r="303" spans="1:8">
      <c r="A303" s="162" t="s">
        <v>257</v>
      </c>
      <c r="B303" s="162" t="s">
        <v>72</v>
      </c>
      <c r="C303" s="169">
        <f>C304</f>
        <v>5065.09</v>
      </c>
      <c r="D303" s="163">
        <v>700</v>
      </c>
      <c r="E303" s="163">
        <v>0</v>
      </c>
      <c r="F303" s="163">
        <v>0</v>
      </c>
      <c r="G303" s="163">
        <f t="shared" si="27"/>
        <v>0</v>
      </c>
      <c r="H303" s="208">
        <f t="shared" si="26"/>
        <v>0</v>
      </c>
    </row>
    <row r="304" spans="1:8">
      <c r="A304" s="162" t="s">
        <v>260</v>
      </c>
      <c r="B304" s="162" t="s">
        <v>84</v>
      </c>
      <c r="C304" s="169">
        <v>5065.09</v>
      </c>
      <c r="D304" s="163">
        <v>10284</v>
      </c>
      <c r="E304" s="163">
        <v>0</v>
      </c>
      <c r="F304" s="163">
        <v>5492</v>
      </c>
      <c r="G304" s="163">
        <f t="shared" si="27"/>
        <v>108.42847807245282</v>
      </c>
      <c r="H304" s="208">
        <f t="shared" si="26"/>
        <v>53.403345001944771</v>
      </c>
    </row>
    <row r="305" spans="1:8" ht="25.5">
      <c r="A305" s="170" t="s">
        <v>230</v>
      </c>
      <c r="B305" s="170" t="s">
        <v>231</v>
      </c>
      <c r="C305" s="177">
        <f>C306+C311+C334</f>
        <v>36250.910000000003</v>
      </c>
      <c r="D305" s="171">
        <v>101134</v>
      </c>
      <c r="E305" s="171">
        <v>0</v>
      </c>
      <c r="F305" s="171">
        <v>48439.27</v>
      </c>
      <c r="G305" s="171">
        <f t="shared" si="27"/>
        <v>133.62221803535414</v>
      </c>
      <c r="H305" s="209">
        <f t="shared" si="26"/>
        <v>47.896127909506198</v>
      </c>
    </row>
    <row r="306" spans="1:8">
      <c r="A306" s="162" t="s">
        <v>172</v>
      </c>
      <c r="B306" s="162" t="s">
        <v>173</v>
      </c>
      <c r="C306" s="169">
        <f>C307</f>
        <v>10366.67</v>
      </c>
      <c r="D306" s="163">
        <v>18300</v>
      </c>
      <c r="E306" s="163">
        <v>0</v>
      </c>
      <c r="F306" s="163">
        <v>9150</v>
      </c>
      <c r="G306" s="163">
        <f t="shared" si="27"/>
        <v>88.263637214264563</v>
      </c>
      <c r="H306" s="208">
        <f t="shared" si="26"/>
        <v>50</v>
      </c>
    </row>
    <row r="307" spans="1:8">
      <c r="A307" s="162" t="s">
        <v>174</v>
      </c>
      <c r="B307" s="162" t="s">
        <v>175</v>
      </c>
      <c r="C307" s="169">
        <f>C308</f>
        <v>10366.67</v>
      </c>
      <c r="D307" s="163">
        <v>18300</v>
      </c>
      <c r="E307" s="163">
        <v>0</v>
      </c>
      <c r="F307" s="163">
        <v>9150</v>
      </c>
      <c r="G307" s="163">
        <f t="shared" si="27"/>
        <v>88.263637214264563</v>
      </c>
      <c r="H307" s="208">
        <f t="shared" si="26"/>
        <v>50</v>
      </c>
    </row>
    <row r="308" spans="1:8">
      <c r="A308" s="162" t="s">
        <v>179</v>
      </c>
      <c r="B308" s="162" t="s">
        <v>4</v>
      </c>
      <c r="C308" s="169">
        <f>C309+C310</f>
        <v>10366.67</v>
      </c>
      <c r="D308" s="163">
        <v>18300</v>
      </c>
      <c r="E308" s="163">
        <v>0</v>
      </c>
      <c r="F308" s="163">
        <v>9150</v>
      </c>
      <c r="G308" s="163">
        <f t="shared" si="27"/>
        <v>88.263637214264563</v>
      </c>
      <c r="H308" s="208">
        <f t="shared" si="26"/>
        <v>50</v>
      </c>
    </row>
    <row r="309" spans="1:8">
      <c r="A309" s="162" t="s">
        <v>238</v>
      </c>
      <c r="B309" s="162" t="s">
        <v>17</v>
      </c>
      <c r="C309" s="169">
        <v>8066.67</v>
      </c>
      <c r="D309" s="163">
        <v>18300</v>
      </c>
      <c r="E309" s="163">
        <v>0</v>
      </c>
      <c r="F309" s="163">
        <v>9150</v>
      </c>
      <c r="G309" s="163">
        <f t="shared" si="27"/>
        <v>113.42970519433671</v>
      </c>
      <c r="H309" s="208">
        <f t="shared" si="26"/>
        <v>50</v>
      </c>
    </row>
    <row r="310" spans="1:8">
      <c r="A310" s="179">
        <v>3132</v>
      </c>
      <c r="B310" s="162" t="s">
        <v>131</v>
      </c>
      <c r="C310" s="169">
        <v>2300</v>
      </c>
      <c r="D310" s="163"/>
      <c r="E310" s="163"/>
      <c r="F310" s="163"/>
      <c r="G310" s="163">
        <f t="shared" si="27"/>
        <v>0</v>
      </c>
      <c r="H310" s="208">
        <v>0</v>
      </c>
    </row>
    <row r="311" spans="1:8">
      <c r="A311" s="162" t="s">
        <v>187</v>
      </c>
      <c r="B311" s="162" t="s">
        <v>188</v>
      </c>
      <c r="C311" s="169">
        <f>C313+C319</f>
        <v>11722.189999999999</v>
      </c>
      <c r="D311" s="163">
        <v>44534</v>
      </c>
      <c r="E311" s="163">
        <v>0</v>
      </c>
      <c r="F311" s="163">
        <v>20135.27</v>
      </c>
      <c r="G311" s="163">
        <f t="shared" si="27"/>
        <v>171.77054799487129</v>
      </c>
      <c r="H311" s="208">
        <f t="shared" si="26"/>
        <v>45.213252795616832</v>
      </c>
    </row>
    <row r="312" spans="1:8" ht="25.5" customHeight="1">
      <c r="A312" s="162" t="s">
        <v>189</v>
      </c>
      <c r="B312" s="162" t="s">
        <v>190</v>
      </c>
      <c r="C312" s="169">
        <f>C313+C319</f>
        <v>11722.189999999999</v>
      </c>
      <c r="D312" s="163">
        <v>44534</v>
      </c>
      <c r="E312" s="163">
        <v>0</v>
      </c>
      <c r="F312" s="163">
        <v>20135.27</v>
      </c>
      <c r="G312" s="163">
        <f t="shared" si="27"/>
        <v>171.77054799487129</v>
      </c>
      <c r="H312" s="208">
        <f t="shared" si="26"/>
        <v>45.213252795616832</v>
      </c>
    </row>
    <row r="313" spans="1:8">
      <c r="A313" s="162" t="s">
        <v>179</v>
      </c>
      <c r="B313" s="162" t="s">
        <v>4</v>
      </c>
      <c r="C313" s="169">
        <f>C314+C315+C316+C317+C318</f>
        <v>5438.0499999999993</v>
      </c>
      <c r="D313" s="163">
        <v>28800</v>
      </c>
      <c r="E313" s="163">
        <v>0</v>
      </c>
      <c r="F313" s="163">
        <v>12898.91</v>
      </c>
      <c r="G313" s="163">
        <f t="shared" si="27"/>
        <v>237.19734095861571</v>
      </c>
      <c r="H313" s="208">
        <f t="shared" si="26"/>
        <v>44.787881944444443</v>
      </c>
    </row>
    <row r="314" spans="1:8">
      <c r="A314" s="162" t="s">
        <v>238</v>
      </c>
      <c r="B314" s="162" t="s">
        <v>17</v>
      </c>
      <c r="C314" s="169">
        <v>4552.21</v>
      </c>
      <c r="D314" s="163">
        <v>16800</v>
      </c>
      <c r="E314" s="163">
        <v>0</v>
      </c>
      <c r="F314" s="163">
        <v>9532.2900000000009</v>
      </c>
      <c r="G314" s="163">
        <f t="shared" si="27"/>
        <v>209.39917095213096</v>
      </c>
      <c r="H314" s="208">
        <f t="shared" si="26"/>
        <v>56.739821428571432</v>
      </c>
    </row>
    <row r="315" spans="1:8">
      <c r="A315" s="179">
        <v>3113</v>
      </c>
      <c r="B315" s="162" t="s">
        <v>61</v>
      </c>
      <c r="C315" s="169">
        <v>177.23</v>
      </c>
      <c r="D315" s="163">
        <v>0</v>
      </c>
      <c r="E315" s="163">
        <v>0</v>
      </c>
      <c r="F315" s="163">
        <v>0</v>
      </c>
      <c r="G315" s="163">
        <f t="shared" si="27"/>
        <v>0</v>
      </c>
      <c r="H315" s="208">
        <v>0</v>
      </c>
    </row>
    <row r="316" spans="1:8">
      <c r="A316" s="179">
        <v>3114</v>
      </c>
      <c r="B316" s="162" t="s">
        <v>62</v>
      </c>
      <c r="C316" s="169">
        <v>584.88</v>
      </c>
      <c r="D316" s="163">
        <v>0</v>
      </c>
      <c r="E316" s="163">
        <v>0</v>
      </c>
      <c r="F316" s="163">
        <v>0</v>
      </c>
      <c r="G316" s="163">
        <f t="shared" si="27"/>
        <v>0</v>
      </c>
      <c r="H316" s="208">
        <v>0</v>
      </c>
    </row>
    <row r="317" spans="1:8">
      <c r="A317" s="162" t="s">
        <v>242</v>
      </c>
      <c r="B317" s="162" t="s">
        <v>63</v>
      </c>
      <c r="C317" s="169">
        <v>0</v>
      </c>
      <c r="D317" s="163">
        <v>0</v>
      </c>
      <c r="E317" s="163">
        <v>0</v>
      </c>
      <c r="F317" s="163">
        <v>119.05</v>
      </c>
      <c r="G317" s="163">
        <v>0</v>
      </c>
      <c r="H317" s="208">
        <v>0</v>
      </c>
    </row>
    <row r="318" spans="1:8">
      <c r="A318" s="162" t="s">
        <v>240</v>
      </c>
      <c r="B318" s="162" t="s">
        <v>131</v>
      </c>
      <c r="C318" s="169">
        <v>123.73</v>
      </c>
      <c r="D318" s="163">
        <v>12000</v>
      </c>
      <c r="E318" s="163">
        <v>0</v>
      </c>
      <c r="F318" s="163">
        <v>3247.57</v>
      </c>
      <c r="G318" s="163">
        <f t="shared" si="27"/>
        <v>2624.7231875858724</v>
      </c>
      <c r="H318" s="208">
        <f t="shared" si="26"/>
        <v>27.063083333333331</v>
      </c>
    </row>
    <row r="319" spans="1:8">
      <c r="A319" s="162" t="s">
        <v>176</v>
      </c>
      <c r="B319" s="162" t="s">
        <v>9</v>
      </c>
      <c r="C319" s="169">
        <f>SUM(C320:C333)</f>
        <v>6284.1399999999994</v>
      </c>
      <c r="D319" s="163">
        <v>15734</v>
      </c>
      <c r="E319" s="163">
        <v>0</v>
      </c>
      <c r="F319" s="163">
        <v>7236.36</v>
      </c>
      <c r="G319" s="163">
        <f t="shared" si="27"/>
        <v>115.15274962047313</v>
      </c>
      <c r="H319" s="208">
        <f t="shared" si="26"/>
        <v>45.99186475149358</v>
      </c>
    </row>
    <row r="320" spans="1:8" ht="26.25" customHeight="1">
      <c r="A320" s="162" t="s">
        <v>239</v>
      </c>
      <c r="B320" s="162" t="s">
        <v>67</v>
      </c>
      <c r="C320" s="169">
        <v>593.26</v>
      </c>
      <c r="D320" s="163">
        <v>1200</v>
      </c>
      <c r="E320" s="163">
        <v>0</v>
      </c>
      <c r="F320" s="163">
        <v>570.26</v>
      </c>
      <c r="G320" s="163">
        <f t="shared" si="27"/>
        <v>96.123116340221827</v>
      </c>
      <c r="H320" s="208">
        <f t="shared" si="26"/>
        <v>47.521666666666668</v>
      </c>
    </row>
    <row r="321" spans="1:8">
      <c r="A321" s="162" t="s">
        <v>258</v>
      </c>
      <c r="B321" s="162" t="s">
        <v>71</v>
      </c>
      <c r="C321" s="169">
        <v>944.22</v>
      </c>
      <c r="D321" s="163">
        <v>2400</v>
      </c>
      <c r="E321" s="163">
        <v>0</v>
      </c>
      <c r="F321" s="163">
        <v>759.82</v>
      </c>
      <c r="G321" s="163">
        <f t="shared" ref="G321:G339" si="28">F321/C321*100</f>
        <v>80.470653025777892</v>
      </c>
      <c r="H321" s="208">
        <f t="shared" ref="H321:H361" si="29">F321/D321*100</f>
        <v>31.659166666666668</v>
      </c>
    </row>
    <row r="322" spans="1:8">
      <c r="A322" s="162" t="s">
        <v>257</v>
      </c>
      <c r="B322" s="162" t="s">
        <v>72</v>
      </c>
      <c r="C322" s="169">
        <v>983.22</v>
      </c>
      <c r="D322" s="163">
        <v>2004</v>
      </c>
      <c r="E322" s="163">
        <v>0</v>
      </c>
      <c r="F322" s="163">
        <v>1595.83</v>
      </c>
      <c r="G322" s="163">
        <f t="shared" si="28"/>
        <v>162.30650312239376</v>
      </c>
      <c r="H322" s="208">
        <f t="shared" si="29"/>
        <v>79.632235528942104</v>
      </c>
    </row>
    <row r="323" spans="1:8">
      <c r="A323" s="162" t="s">
        <v>256</v>
      </c>
      <c r="B323" s="162" t="s">
        <v>73</v>
      </c>
      <c r="C323" s="169">
        <v>720.03</v>
      </c>
      <c r="D323" s="163">
        <v>1200</v>
      </c>
      <c r="E323" s="163">
        <v>0</v>
      </c>
      <c r="F323" s="163">
        <v>780.5</v>
      </c>
      <c r="G323" s="163">
        <f t="shared" si="28"/>
        <v>108.3982611835618</v>
      </c>
      <c r="H323" s="208">
        <f t="shared" si="29"/>
        <v>65.041666666666657</v>
      </c>
    </row>
    <row r="324" spans="1:8">
      <c r="A324" s="162" t="s">
        <v>255</v>
      </c>
      <c r="B324" s="162" t="s">
        <v>254</v>
      </c>
      <c r="C324" s="169">
        <v>230.6</v>
      </c>
      <c r="D324" s="163">
        <v>250</v>
      </c>
      <c r="E324" s="163">
        <v>0</v>
      </c>
      <c r="F324" s="163">
        <v>124</v>
      </c>
      <c r="G324" s="163">
        <f t="shared" si="28"/>
        <v>53.772766695576756</v>
      </c>
      <c r="H324" s="208">
        <f t="shared" si="29"/>
        <v>49.6</v>
      </c>
    </row>
    <row r="325" spans="1:8">
      <c r="A325" s="162" t="s">
        <v>253</v>
      </c>
      <c r="B325" s="162" t="s">
        <v>252</v>
      </c>
      <c r="C325" s="169">
        <v>657.98</v>
      </c>
      <c r="D325" s="163">
        <v>1620</v>
      </c>
      <c r="E325" s="163">
        <v>0</v>
      </c>
      <c r="F325" s="163">
        <v>786.14</v>
      </c>
      <c r="G325" s="163">
        <f t="shared" si="28"/>
        <v>119.47779567768018</v>
      </c>
      <c r="H325" s="208">
        <f t="shared" si="29"/>
        <v>48.527160493827161</v>
      </c>
    </row>
    <row r="326" spans="1:8">
      <c r="A326" s="162" t="s">
        <v>251</v>
      </c>
      <c r="B326" s="162" t="s">
        <v>250</v>
      </c>
      <c r="C326" s="169">
        <v>0</v>
      </c>
      <c r="D326" s="163">
        <v>0</v>
      </c>
      <c r="E326" s="163">
        <v>0</v>
      </c>
      <c r="F326" s="163">
        <v>37.5</v>
      </c>
      <c r="G326" s="163">
        <v>0</v>
      </c>
      <c r="H326" s="208">
        <v>0</v>
      </c>
    </row>
    <row r="327" spans="1:8">
      <c r="A327" s="162" t="s">
        <v>249</v>
      </c>
      <c r="B327" s="162" t="s">
        <v>80</v>
      </c>
      <c r="C327" s="169">
        <v>76.94</v>
      </c>
      <c r="D327" s="163">
        <v>360</v>
      </c>
      <c r="E327" s="163">
        <v>0</v>
      </c>
      <c r="F327" s="163">
        <v>254.98</v>
      </c>
      <c r="G327" s="163">
        <f t="shared" si="28"/>
        <v>331.4010917598128</v>
      </c>
      <c r="H327" s="208">
        <f t="shared" si="29"/>
        <v>70.827777777777783</v>
      </c>
    </row>
    <row r="328" spans="1:8">
      <c r="A328" s="162" t="s">
        <v>248</v>
      </c>
      <c r="B328" s="162" t="s">
        <v>81</v>
      </c>
      <c r="C328" s="169">
        <v>443.53</v>
      </c>
      <c r="D328" s="163">
        <v>1200</v>
      </c>
      <c r="E328" s="163">
        <v>0</v>
      </c>
      <c r="F328" s="163">
        <v>548.04</v>
      </c>
      <c r="G328" s="163">
        <f t="shared" si="28"/>
        <v>123.56323134849954</v>
      </c>
      <c r="H328" s="208">
        <f t="shared" si="29"/>
        <v>45.67</v>
      </c>
    </row>
    <row r="329" spans="1:8">
      <c r="A329" s="162" t="s">
        <v>247</v>
      </c>
      <c r="B329" s="162" t="s">
        <v>83</v>
      </c>
      <c r="C329" s="169">
        <v>267.76</v>
      </c>
      <c r="D329" s="163">
        <v>0</v>
      </c>
      <c r="E329" s="163">
        <v>0</v>
      </c>
      <c r="F329" s="163">
        <v>192.79</v>
      </c>
      <c r="G329" s="163">
        <f t="shared" si="28"/>
        <v>72.001045712578431</v>
      </c>
      <c r="H329" s="208">
        <v>0</v>
      </c>
    </row>
    <row r="330" spans="1:8">
      <c r="A330" s="162" t="s">
        <v>246</v>
      </c>
      <c r="B330" s="162" t="s">
        <v>85</v>
      </c>
      <c r="C330" s="169">
        <v>0</v>
      </c>
      <c r="D330" s="163">
        <v>50</v>
      </c>
      <c r="E330" s="163">
        <v>0</v>
      </c>
      <c r="F330" s="163">
        <v>0</v>
      </c>
      <c r="G330" s="163">
        <v>0</v>
      </c>
      <c r="H330" s="208">
        <f t="shared" si="29"/>
        <v>0</v>
      </c>
    </row>
    <row r="331" spans="1:8">
      <c r="A331" s="162" t="s">
        <v>245</v>
      </c>
      <c r="B331" s="162" t="s">
        <v>86</v>
      </c>
      <c r="C331" s="169">
        <v>1157.33</v>
      </c>
      <c r="D331" s="163">
        <v>5000</v>
      </c>
      <c r="E331" s="163">
        <v>0</v>
      </c>
      <c r="F331" s="163">
        <v>1526.5</v>
      </c>
      <c r="G331" s="163">
        <f t="shared" si="28"/>
        <v>131.89842136642099</v>
      </c>
      <c r="H331" s="208">
        <f t="shared" si="29"/>
        <v>30.53</v>
      </c>
    </row>
    <row r="332" spans="1:8">
      <c r="A332" s="162" t="s">
        <v>244</v>
      </c>
      <c r="B332" s="162" t="s">
        <v>90</v>
      </c>
      <c r="C332" s="169">
        <v>209.27</v>
      </c>
      <c r="D332" s="163">
        <v>350</v>
      </c>
      <c r="E332" s="163">
        <v>0</v>
      </c>
      <c r="F332" s="163">
        <v>60</v>
      </c>
      <c r="G332" s="163">
        <f t="shared" si="28"/>
        <v>28.671094757968174</v>
      </c>
      <c r="H332" s="208">
        <f t="shared" si="29"/>
        <v>17.142857142857142</v>
      </c>
    </row>
    <row r="333" spans="1:8">
      <c r="A333" s="162" t="s">
        <v>259</v>
      </c>
      <c r="B333" s="162" t="s">
        <v>88</v>
      </c>
      <c r="C333" s="169">
        <v>0</v>
      </c>
      <c r="D333" s="163">
        <v>100</v>
      </c>
      <c r="E333" s="163">
        <v>0</v>
      </c>
      <c r="F333" s="163">
        <v>0</v>
      </c>
      <c r="G333" s="163">
        <v>0</v>
      </c>
      <c r="H333" s="208">
        <f t="shared" si="29"/>
        <v>0</v>
      </c>
    </row>
    <row r="334" spans="1:8">
      <c r="A334" s="162" t="s">
        <v>197</v>
      </c>
      <c r="B334" s="162" t="s">
        <v>198</v>
      </c>
      <c r="C334" s="169">
        <f>C335</f>
        <v>14162.05</v>
      </c>
      <c r="D334" s="163">
        <v>38300</v>
      </c>
      <c r="E334" s="163">
        <v>0</v>
      </c>
      <c r="F334" s="163">
        <v>19154</v>
      </c>
      <c r="G334" s="163">
        <f t="shared" si="28"/>
        <v>135.24878107336156</v>
      </c>
      <c r="H334" s="208">
        <f t="shared" si="29"/>
        <v>50.010443864229771</v>
      </c>
    </row>
    <row r="335" spans="1:8">
      <c r="A335" s="162" t="s">
        <v>209</v>
      </c>
      <c r="B335" s="162" t="s">
        <v>210</v>
      </c>
      <c r="C335" s="169">
        <f>C336</f>
        <v>14162.05</v>
      </c>
      <c r="D335" s="163">
        <v>38300</v>
      </c>
      <c r="E335" s="163">
        <v>0</v>
      </c>
      <c r="F335" s="163">
        <v>19154</v>
      </c>
      <c r="G335" s="163">
        <f t="shared" si="28"/>
        <v>135.24878107336156</v>
      </c>
      <c r="H335" s="208">
        <f t="shared" si="29"/>
        <v>50.010443864229771</v>
      </c>
    </row>
    <row r="336" spans="1:8">
      <c r="A336" s="162" t="s">
        <v>179</v>
      </c>
      <c r="B336" s="162" t="s">
        <v>4</v>
      </c>
      <c r="C336" s="169">
        <f>C337+C338+C339</f>
        <v>14162.05</v>
      </c>
      <c r="D336" s="163">
        <v>38300</v>
      </c>
      <c r="E336" s="163">
        <v>0</v>
      </c>
      <c r="F336" s="163">
        <v>19154</v>
      </c>
      <c r="G336" s="163">
        <f t="shared" si="28"/>
        <v>135.24878107336156</v>
      </c>
      <c r="H336" s="208">
        <f t="shared" si="29"/>
        <v>50.010443864229771</v>
      </c>
    </row>
    <row r="337" spans="1:8">
      <c r="A337" s="162" t="s">
        <v>238</v>
      </c>
      <c r="B337" s="162" t="s">
        <v>17</v>
      </c>
      <c r="C337" s="169">
        <v>13682.07</v>
      </c>
      <c r="D337" s="163">
        <v>36900</v>
      </c>
      <c r="E337" s="163">
        <v>0</v>
      </c>
      <c r="F337" s="163">
        <v>16582.849999999999</v>
      </c>
      <c r="G337" s="163">
        <f t="shared" si="28"/>
        <v>121.20132406865334</v>
      </c>
      <c r="H337" s="208">
        <f t="shared" si="29"/>
        <v>44.939972899728993</v>
      </c>
    </row>
    <row r="338" spans="1:8">
      <c r="A338" s="162" t="s">
        <v>242</v>
      </c>
      <c r="B338" s="162" t="s">
        <v>63</v>
      </c>
      <c r="C338" s="169">
        <v>0</v>
      </c>
      <c r="D338" s="163">
        <v>1400</v>
      </c>
      <c r="E338" s="163">
        <v>0</v>
      </c>
      <c r="F338" s="163">
        <v>0</v>
      </c>
      <c r="G338" s="163">
        <v>0</v>
      </c>
      <c r="H338" s="208">
        <f t="shared" si="29"/>
        <v>0</v>
      </c>
    </row>
    <row r="339" spans="1:8">
      <c r="A339" s="162" t="s">
        <v>240</v>
      </c>
      <c r="B339" s="162" t="s">
        <v>131</v>
      </c>
      <c r="C339" s="169">
        <v>479.98</v>
      </c>
      <c r="D339" s="163">
        <v>0</v>
      </c>
      <c r="E339" s="163">
        <v>0</v>
      </c>
      <c r="F339" s="163">
        <v>2571.15</v>
      </c>
      <c r="G339" s="163">
        <f t="shared" si="28"/>
        <v>535.67856994041426</v>
      </c>
      <c r="H339" s="208">
        <v>0</v>
      </c>
    </row>
    <row r="340" spans="1:8" ht="25.5">
      <c r="A340" s="170" t="s">
        <v>232</v>
      </c>
      <c r="B340" s="170" t="s">
        <v>233</v>
      </c>
      <c r="C340" s="177">
        <v>0</v>
      </c>
      <c r="D340" s="171">
        <v>99026</v>
      </c>
      <c r="E340" s="171">
        <v>0</v>
      </c>
      <c r="F340" s="171">
        <v>45390.879999999997</v>
      </c>
      <c r="G340" s="171">
        <v>0</v>
      </c>
      <c r="H340" s="209">
        <f t="shared" si="29"/>
        <v>45.837335649223434</v>
      </c>
    </row>
    <row r="341" spans="1:8">
      <c r="A341" s="162" t="s">
        <v>187</v>
      </c>
      <c r="B341" s="162" t="s">
        <v>188</v>
      </c>
      <c r="C341" s="169">
        <v>0</v>
      </c>
      <c r="D341" s="163">
        <v>53426</v>
      </c>
      <c r="E341" s="163">
        <v>0</v>
      </c>
      <c r="F341" s="163">
        <v>22590.880000000001</v>
      </c>
      <c r="G341" s="163">
        <v>0</v>
      </c>
      <c r="H341" s="208">
        <f t="shared" si="29"/>
        <v>42.284430801482422</v>
      </c>
    </row>
    <row r="342" spans="1:8" ht="25.5" customHeight="1">
      <c r="A342" s="162" t="s">
        <v>189</v>
      </c>
      <c r="B342" s="162" t="s">
        <v>190</v>
      </c>
      <c r="C342" s="169">
        <v>0</v>
      </c>
      <c r="D342" s="163">
        <v>53426</v>
      </c>
      <c r="E342" s="163">
        <v>0</v>
      </c>
      <c r="F342" s="163">
        <v>22590.880000000001</v>
      </c>
      <c r="G342" s="163">
        <v>0</v>
      </c>
      <c r="H342" s="208">
        <f t="shared" si="29"/>
        <v>42.284430801482422</v>
      </c>
    </row>
    <row r="343" spans="1:8">
      <c r="A343" s="162" t="s">
        <v>179</v>
      </c>
      <c r="B343" s="162" t="s">
        <v>4</v>
      </c>
      <c r="C343" s="169">
        <v>0</v>
      </c>
      <c r="D343" s="163">
        <v>38400</v>
      </c>
      <c r="E343" s="163">
        <v>0</v>
      </c>
      <c r="F343" s="163">
        <v>17300.650000000001</v>
      </c>
      <c r="G343" s="163">
        <v>0</v>
      </c>
      <c r="H343" s="208">
        <f t="shared" si="29"/>
        <v>45.053776041666673</v>
      </c>
    </row>
    <row r="344" spans="1:8">
      <c r="A344" s="162" t="s">
        <v>238</v>
      </c>
      <c r="B344" s="162" t="s">
        <v>17</v>
      </c>
      <c r="C344" s="169">
        <v>0</v>
      </c>
      <c r="D344" s="163">
        <v>26400</v>
      </c>
      <c r="E344" s="163">
        <v>0</v>
      </c>
      <c r="F344" s="163">
        <v>11974.6</v>
      </c>
      <c r="G344" s="163">
        <v>0</v>
      </c>
      <c r="H344" s="208">
        <f t="shared" si="29"/>
        <v>45.358333333333334</v>
      </c>
    </row>
    <row r="345" spans="1:8">
      <c r="A345" s="162" t="s">
        <v>242</v>
      </c>
      <c r="B345" s="162" t="s">
        <v>63</v>
      </c>
      <c r="C345" s="169">
        <v>0</v>
      </c>
      <c r="D345" s="163">
        <v>0</v>
      </c>
      <c r="E345" s="163">
        <v>0</v>
      </c>
      <c r="F345" s="163">
        <v>247.62</v>
      </c>
      <c r="G345" s="163">
        <v>0</v>
      </c>
      <c r="H345" s="208">
        <v>0</v>
      </c>
    </row>
    <row r="346" spans="1:8">
      <c r="A346" s="162" t="s">
        <v>240</v>
      </c>
      <c r="B346" s="162" t="s">
        <v>131</v>
      </c>
      <c r="C346" s="169">
        <v>0</v>
      </c>
      <c r="D346" s="163">
        <v>12000</v>
      </c>
      <c r="E346" s="163">
        <v>0</v>
      </c>
      <c r="F346" s="163">
        <v>5078.43</v>
      </c>
      <c r="G346" s="163">
        <v>0</v>
      </c>
      <c r="H346" s="208">
        <f t="shared" si="29"/>
        <v>42.320250000000001</v>
      </c>
    </row>
    <row r="347" spans="1:8">
      <c r="A347" s="162" t="s">
        <v>176</v>
      </c>
      <c r="B347" s="162" t="s">
        <v>9</v>
      </c>
      <c r="C347" s="169">
        <v>0</v>
      </c>
      <c r="D347" s="163">
        <v>15026</v>
      </c>
      <c r="E347" s="163">
        <v>0</v>
      </c>
      <c r="F347" s="163">
        <v>5290.23</v>
      </c>
      <c r="G347" s="163">
        <v>0</v>
      </c>
      <c r="H347" s="208">
        <f t="shared" si="29"/>
        <v>35.207174231332353</v>
      </c>
    </row>
    <row r="348" spans="1:8" ht="25.5">
      <c r="A348" s="162" t="s">
        <v>239</v>
      </c>
      <c r="B348" s="162" t="s">
        <v>67</v>
      </c>
      <c r="C348" s="169">
        <v>0</v>
      </c>
      <c r="D348" s="163">
        <v>611</v>
      </c>
      <c r="E348" s="163">
        <v>0</v>
      </c>
      <c r="F348" s="163">
        <v>277.67</v>
      </c>
      <c r="G348" s="163">
        <v>0</v>
      </c>
      <c r="H348" s="208">
        <f t="shared" si="29"/>
        <v>45.445171849427176</v>
      </c>
    </row>
    <row r="349" spans="1:8">
      <c r="A349" s="162" t="s">
        <v>258</v>
      </c>
      <c r="B349" s="162" t="s">
        <v>71</v>
      </c>
      <c r="C349" s="169">
        <v>0</v>
      </c>
      <c r="D349" s="163">
        <v>2950</v>
      </c>
      <c r="E349" s="163">
        <v>0</v>
      </c>
      <c r="F349" s="163">
        <v>638.21</v>
      </c>
      <c r="G349" s="163">
        <v>0</v>
      </c>
      <c r="H349" s="208">
        <f t="shared" si="29"/>
        <v>21.634237288135594</v>
      </c>
    </row>
    <row r="350" spans="1:8">
      <c r="A350" s="162" t="s">
        <v>257</v>
      </c>
      <c r="B350" s="162" t="s">
        <v>72</v>
      </c>
      <c r="C350" s="169">
        <v>0</v>
      </c>
      <c r="D350" s="163">
        <v>2800</v>
      </c>
      <c r="E350" s="163">
        <v>0</v>
      </c>
      <c r="F350" s="163">
        <v>1412.6</v>
      </c>
      <c r="G350" s="163">
        <v>0</v>
      </c>
      <c r="H350" s="208">
        <f t="shared" si="29"/>
        <v>50.449999999999996</v>
      </c>
    </row>
    <row r="351" spans="1:8">
      <c r="A351" s="162" t="s">
        <v>256</v>
      </c>
      <c r="B351" s="162" t="s">
        <v>73</v>
      </c>
      <c r="C351" s="169">
        <v>0</v>
      </c>
      <c r="D351" s="163">
        <v>240</v>
      </c>
      <c r="E351" s="163">
        <v>0</v>
      </c>
      <c r="F351" s="163">
        <v>0</v>
      </c>
      <c r="G351" s="163">
        <v>0</v>
      </c>
      <c r="H351" s="208">
        <f t="shared" si="29"/>
        <v>0</v>
      </c>
    </row>
    <row r="352" spans="1:8">
      <c r="A352" s="162" t="s">
        <v>253</v>
      </c>
      <c r="B352" s="162" t="s">
        <v>252</v>
      </c>
      <c r="C352" s="169">
        <v>0</v>
      </c>
      <c r="D352" s="163">
        <v>475</v>
      </c>
      <c r="E352" s="163">
        <v>0</v>
      </c>
      <c r="F352" s="163">
        <v>316.18</v>
      </c>
      <c r="G352" s="163">
        <v>0</v>
      </c>
      <c r="H352" s="208">
        <f t="shared" si="29"/>
        <v>66.56421052631579</v>
      </c>
    </row>
    <row r="353" spans="1:8">
      <c r="A353" s="162" t="s">
        <v>249</v>
      </c>
      <c r="B353" s="162" t="s">
        <v>80</v>
      </c>
      <c r="C353" s="169">
        <v>0</v>
      </c>
      <c r="D353" s="163">
        <v>0</v>
      </c>
      <c r="E353" s="163">
        <v>0</v>
      </c>
      <c r="F353" s="163">
        <v>34</v>
      </c>
      <c r="G353" s="163">
        <v>0</v>
      </c>
      <c r="H353" s="208">
        <v>0</v>
      </c>
    </row>
    <row r="354" spans="1:8">
      <c r="A354" s="162" t="s">
        <v>248</v>
      </c>
      <c r="B354" s="162" t="s">
        <v>81</v>
      </c>
      <c r="C354" s="169">
        <v>0</v>
      </c>
      <c r="D354" s="163">
        <v>350</v>
      </c>
      <c r="E354" s="163">
        <v>0</v>
      </c>
      <c r="F354" s="163">
        <v>156.87</v>
      </c>
      <c r="G354" s="163">
        <v>0</v>
      </c>
      <c r="H354" s="208">
        <f t="shared" si="29"/>
        <v>44.82</v>
      </c>
    </row>
    <row r="355" spans="1:8">
      <c r="A355" s="162" t="s">
        <v>247</v>
      </c>
      <c r="B355" s="162" t="s">
        <v>83</v>
      </c>
      <c r="C355" s="169">
        <v>0</v>
      </c>
      <c r="D355" s="163">
        <v>200</v>
      </c>
      <c r="E355" s="163">
        <v>0</v>
      </c>
      <c r="F355" s="163">
        <v>209.43</v>
      </c>
      <c r="G355" s="163">
        <v>0</v>
      </c>
      <c r="H355" s="208">
        <f t="shared" si="29"/>
        <v>104.715</v>
      </c>
    </row>
    <row r="356" spans="1:8">
      <c r="A356" s="162" t="s">
        <v>245</v>
      </c>
      <c r="B356" s="162" t="s">
        <v>86</v>
      </c>
      <c r="C356" s="169">
        <v>0</v>
      </c>
      <c r="D356" s="163">
        <v>7000</v>
      </c>
      <c r="E356" s="163">
        <v>0</v>
      </c>
      <c r="F356" s="163">
        <v>2192.27</v>
      </c>
      <c r="G356" s="163">
        <v>0</v>
      </c>
      <c r="H356" s="208">
        <f t="shared" si="29"/>
        <v>31.318142857142856</v>
      </c>
    </row>
    <row r="357" spans="1:8">
      <c r="A357" s="162" t="s">
        <v>244</v>
      </c>
      <c r="B357" s="162" t="s">
        <v>90</v>
      </c>
      <c r="C357" s="169">
        <v>0</v>
      </c>
      <c r="D357" s="163">
        <v>400</v>
      </c>
      <c r="E357" s="163">
        <v>0</v>
      </c>
      <c r="F357" s="163">
        <v>53</v>
      </c>
      <c r="G357" s="163">
        <v>0</v>
      </c>
      <c r="H357" s="208">
        <f t="shared" si="29"/>
        <v>13.25</v>
      </c>
    </row>
    <row r="358" spans="1:8">
      <c r="A358" s="162" t="s">
        <v>197</v>
      </c>
      <c r="B358" s="162" t="s">
        <v>198</v>
      </c>
      <c r="C358" s="169">
        <v>0</v>
      </c>
      <c r="D358" s="163">
        <v>45600</v>
      </c>
      <c r="E358" s="163">
        <v>0</v>
      </c>
      <c r="F358" s="163">
        <v>22800</v>
      </c>
      <c r="G358" s="163">
        <v>0</v>
      </c>
      <c r="H358" s="208">
        <f t="shared" si="29"/>
        <v>50</v>
      </c>
    </row>
    <row r="359" spans="1:8">
      <c r="A359" s="162" t="s">
        <v>209</v>
      </c>
      <c r="B359" s="162" t="s">
        <v>210</v>
      </c>
      <c r="C359" s="169">
        <v>0</v>
      </c>
      <c r="D359" s="163">
        <v>45600</v>
      </c>
      <c r="E359" s="163">
        <v>0</v>
      </c>
      <c r="F359" s="163">
        <v>22800</v>
      </c>
      <c r="G359" s="163">
        <v>0</v>
      </c>
      <c r="H359" s="208">
        <f t="shared" si="29"/>
        <v>50</v>
      </c>
    </row>
    <row r="360" spans="1:8">
      <c r="A360" s="162" t="s">
        <v>179</v>
      </c>
      <c r="B360" s="162" t="s">
        <v>4</v>
      </c>
      <c r="C360" s="169">
        <v>0</v>
      </c>
      <c r="D360" s="163">
        <v>45600</v>
      </c>
      <c r="E360" s="163">
        <v>0</v>
      </c>
      <c r="F360" s="163">
        <v>22800</v>
      </c>
      <c r="G360" s="163">
        <v>0</v>
      </c>
      <c r="H360" s="208">
        <f t="shared" si="29"/>
        <v>50</v>
      </c>
    </row>
    <row r="361" spans="1:8">
      <c r="A361" s="162" t="s">
        <v>238</v>
      </c>
      <c r="B361" s="162" t="s">
        <v>17</v>
      </c>
      <c r="C361" s="169">
        <v>0</v>
      </c>
      <c r="D361" s="163">
        <v>45600</v>
      </c>
      <c r="E361" s="163">
        <v>0</v>
      </c>
      <c r="F361" s="163">
        <v>22234.02</v>
      </c>
      <c r="G361" s="163">
        <v>0</v>
      </c>
      <c r="H361" s="208">
        <f t="shared" si="29"/>
        <v>48.758815789473687</v>
      </c>
    </row>
    <row r="362" spans="1:8">
      <c r="A362" s="162" t="s">
        <v>240</v>
      </c>
      <c r="B362" s="162" t="s">
        <v>131</v>
      </c>
      <c r="C362" s="169">
        <v>0</v>
      </c>
      <c r="D362" s="163">
        <v>0</v>
      </c>
      <c r="E362" s="163">
        <v>0</v>
      </c>
      <c r="F362" s="163">
        <v>565.98</v>
      </c>
      <c r="G362" s="163">
        <v>0</v>
      </c>
      <c r="H362" s="208">
        <v>0</v>
      </c>
    </row>
    <row r="363" spans="1:8" ht="11.25" customHeight="1">
      <c r="A363" s="151"/>
      <c r="B363" s="152"/>
      <c r="C363" s="176"/>
      <c r="D363" s="153"/>
      <c r="E363" s="153"/>
      <c r="F363" s="153"/>
      <c r="G363" s="154"/>
      <c r="H363" s="205"/>
    </row>
    <row r="364" spans="1:8" ht="25.5">
      <c r="A364" s="156" t="s">
        <v>234</v>
      </c>
      <c r="B364" s="157" t="s">
        <v>235</v>
      </c>
      <c r="C364" s="172">
        <f>C365</f>
        <v>437.87</v>
      </c>
      <c r="D364" s="158">
        <v>0</v>
      </c>
      <c r="E364" s="158">
        <v>0</v>
      </c>
      <c r="F364" s="158">
        <v>0</v>
      </c>
      <c r="G364" s="158">
        <v>0</v>
      </c>
      <c r="H364" s="210">
        <v>0</v>
      </c>
    </row>
    <row r="365" spans="1:8" ht="25.5">
      <c r="A365" s="162" t="s">
        <v>236</v>
      </c>
      <c r="B365" s="162" t="s">
        <v>237</v>
      </c>
      <c r="C365" s="169">
        <f>C366+C374</f>
        <v>437.87</v>
      </c>
      <c r="D365" s="163">
        <v>0</v>
      </c>
      <c r="E365" s="163">
        <v>0</v>
      </c>
      <c r="F365" s="163">
        <v>0</v>
      </c>
      <c r="G365" s="163">
        <v>0</v>
      </c>
      <c r="H365" s="208">
        <v>0</v>
      </c>
    </row>
    <row r="366" spans="1:8">
      <c r="A366" s="162" t="s">
        <v>187</v>
      </c>
      <c r="B366" s="162" t="s">
        <v>188</v>
      </c>
      <c r="C366" s="169">
        <v>0</v>
      </c>
      <c r="D366" s="163">
        <v>0</v>
      </c>
      <c r="E366" s="163">
        <v>0</v>
      </c>
      <c r="F366" s="163">
        <v>0</v>
      </c>
      <c r="G366" s="163">
        <v>0</v>
      </c>
      <c r="H366" s="208">
        <v>0</v>
      </c>
    </row>
    <row r="367" spans="1:8" ht="25.5">
      <c r="A367" s="162" t="s">
        <v>189</v>
      </c>
      <c r="B367" s="162" t="s">
        <v>190</v>
      </c>
      <c r="C367" s="169">
        <v>0</v>
      </c>
      <c r="D367" s="163">
        <v>0</v>
      </c>
      <c r="E367" s="163">
        <v>0</v>
      </c>
      <c r="F367" s="163">
        <v>0</v>
      </c>
      <c r="G367" s="163">
        <v>0</v>
      </c>
      <c r="H367" s="208">
        <v>0</v>
      </c>
    </row>
    <row r="368" spans="1:8">
      <c r="A368" s="162" t="s">
        <v>179</v>
      </c>
      <c r="B368" s="162" t="s">
        <v>4</v>
      </c>
      <c r="C368" s="169">
        <v>0</v>
      </c>
      <c r="D368" s="163">
        <v>0</v>
      </c>
      <c r="E368" s="163">
        <v>0</v>
      </c>
      <c r="F368" s="163">
        <v>0</v>
      </c>
      <c r="G368" s="163">
        <v>0</v>
      </c>
      <c r="H368" s="208">
        <v>0</v>
      </c>
    </row>
    <row r="369" spans="1:8">
      <c r="A369" s="162" t="s">
        <v>238</v>
      </c>
      <c r="B369" s="162" t="s">
        <v>17</v>
      </c>
      <c r="C369" s="169">
        <v>0</v>
      </c>
      <c r="D369" s="163">
        <v>0</v>
      </c>
      <c r="E369" s="163">
        <v>0</v>
      </c>
      <c r="F369" s="163">
        <v>0</v>
      </c>
      <c r="G369" s="163">
        <v>0</v>
      </c>
      <c r="H369" s="208">
        <v>0</v>
      </c>
    </row>
    <row r="370" spans="1:8">
      <c r="A370" s="162" t="s">
        <v>241</v>
      </c>
      <c r="B370" s="162" t="s">
        <v>62</v>
      </c>
      <c r="C370" s="169">
        <v>0</v>
      </c>
      <c r="D370" s="163">
        <v>0</v>
      </c>
      <c r="E370" s="163">
        <v>0</v>
      </c>
      <c r="F370" s="163">
        <v>0</v>
      </c>
      <c r="G370" s="163">
        <v>0</v>
      </c>
      <c r="H370" s="208">
        <v>0</v>
      </c>
    </row>
    <row r="371" spans="1:8">
      <c r="A371" s="162" t="s">
        <v>240</v>
      </c>
      <c r="B371" s="162" t="s">
        <v>131</v>
      </c>
      <c r="C371" s="169">
        <v>0</v>
      </c>
      <c r="D371" s="163">
        <v>0</v>
      </c>
      <c r="E371" s="163">
        <v>0</v>
      </c>
      <c r="F371" s="163">
        <v>0</v>
      </c>
      <c r="G371" s="163">
        <v>0</v>
      </c>
      <c r="H371" s="208">
        <v>0</v>
      </c>
    </row>
    <row r="372" spans="1:8">
      <c r="A372" s="162" t="s">
        <v>176</v>
      </c>
      <c r="B372" s="162" t="s">
        <v>9</v>
      </c>
      <c r="C372" s="169">
        <v>0</v>
      </c>
      <c r="D372" s="163">
        <v>0</v>
      </c>
      <c r="E372" s="163">
        <v>0</v>
      </c>
      <c r="F372" s="163">
        <v>0</v>
      </c>
      <c r="G372" s="163">
        <v>0</v>
      </c>
      <c r="H372" s="208">
        <v>0</v>
      </c>
    </row>
    <row r="373" spans="1:8" ht="25.5">
      <c r="A373" s="162" t="s">
        <v>239</v>
      </c>
      <c r="B373" s="162" t="s">
        <v>67</v>
      </c>
      <c r="C373" s="169">
        <v>0</v>
      </c>
      <c r="D373" s="163">
        <v>0</v>
      </c>
      <c r="E373" s="163">
        <v>0</v>
      </c>
      <c r="F373" s="163">
        <v>0</v>
      </c>
      <c r="G373" s="163">
        <v>0</v>
      </c>
      <c r="H373" s="208">
        <v>0</v>
      </c>
    </row>
    <row r="374" spans="1:8">
      <c r="A374" s="162" t="s">
        <v>197</v>
      </c>
      <c r="B374" s="162" t="s">
        <v>198</v>
      </c>
      <c r="C374" s="169">
        <f>C375</f>
        <v>437.87</v>
      </c>
      <c r="D374" s="163">
        <v>0</v>
      </c>
      <c r="E374" s="163">
        <v>0</v>
      </c>
      <c r="F374" s="163">
        <v>0</v>
      </c>
      <c r="G374" s="163">
        <v>0</v>
      </c>
      <c r="H374" s="208">
        <v>0</v>
      </c>
    </row>
    <row r="375" spans="1:8">
      <c r="A375" s="162" t="s">
        <v>209</v>
      </c>
      <c r="B375" s="162" t="s">
        <v>210</v>
      </c>
      <c r="C375" s="169">
        <f>C376</f>
        <v>437.87</v>
      </c>
      <c r="D375" s="163">
        <v>0</v>
      </c>
      <c r="E375" s="163">
        <v>0</v>
      </c>
      <c r="F375" s="163">
        <v>0</v>
      </c>
      <c r="G375" s="163">
        <v>0</v>
      </c>
      <c r="H375" s="208">
        <v>0</v>
      </c>
    </row>
    <row r="376" spans="1:8">
      <c r="A376" s="162" t="s">
        <v>179</v>
      </c>
      <c r="B376" s="162" t="s">
        <v>4</v>
      </c>
      <c r="C376" s="169">
        <f>C377</f>
        <v>437.87</v>
      </c>
      <c r="D376" s="163">
        <v>0</v>
      </c>
      <c r="E376" s="163">
        <v>0</v>
      </c>
      <c r="F376" s="163">
        <v>0</v>
      </c>
      <c r="G376" s="163">
        <v>0</v>
      </c>
      <c r="H376" s="208">
        <v>0</v>
      </c>
    </row>
    <row r="377" spans="1:8">
      <c r="A377" s="162" t="s">
        <v>238</v>
      </c>
      <c r="B377" s="162" t="s">
        <v>17</v>
      </c>
      <c r="C377" s="169">
        <v>437.87</v>
      </c>
      <c r="D377" s="163">
        <v>0</v>
      </c>
      <c r="E377" s="163">
        <v>0</v>
      </c>
      <c r="F377" s="163">
        <v>0</v>
      </c>
      <c r="G377" s="163">
        <v>0</v>
      </c>
      <c r="H377" s="208">
        <v>0</v>
      </c>
    </row>
    <row r="378" spans="1:8">
      <c r="A378" s="212"/>
      <c r="B378" s="212"/>
      <c r="C378" s="213"/>
      <c r="D378" s="214"/>
      <c r="E378" s="214"/>
      <c r="F378" s="214"/>
      <c r="G378" s="214"/>
      <c r="H378" s="215"/>
    </row>
    <row r="379" spans="1:8">
      <c r="A379" s="212"/>
      <c r="B379" s="212"/>
      <c r="C379" s="213"/>
      <c r="D379" s="214"/>
      <c r="E379" s="214"/>
      <c r="F379" s="214"/>
      <c r="G379" s="214"/>
      <c r="H379" s="215"/>
    </row>
    <row r="380" spans="1:8" ht="9.75" customHeight="1">
      <c r="A380" s="164"/>
      <c r="B380" s="164"/>
      <c r="C380" s="173"/>
      <c r="D380" s="165"/>
      <c r="E380" s="165"/>
      <c r="F380" s="165"/>
      <c r="G380" s="166"/>
    </row>
    <row r="381" spans="1:8">
      <c r="A381" s="145" t="s">
        <v>133</v>
      </c>
      <c r="D381" s="165"/>
      <c r="E381" s="165"/>
      <c r="F381" s="165"/>
      <c r="G381" s="166"/>
    </row>
    <row r="382" spans="1:8" ht="36">
      <c r="A382" s="181" t="s">
        <v>6</v>
      </c>
      <c r="B382" s="182"/>
      <c r="C382" s="183" t="s">
        <v>289</v>
      </c>
      <c r="D382" s="183" t="s">
        <v>159</v>
      </c>
      <c r="E382" s="183" t="s">
        <v>160</v>
      </c>
      <c r="F382" s="183" t="s">
        <v>158</v>
      </c>
      <c r="G382" s="183" t="s">
        <v>10</v>
      </c>
      <c r="H382" s="183" t="s">
        <v>25</v>
      </c>
    </row>
    <row r="383" spans="1:8">
      <c r="A383" s="181">
        <v>1</v>
      </c>
      <c r="B383" s="182"/>
      <c r="C383" s="183">
        <v>2</v>
      </c>
      <c r="D383" s="183">
        <v>3</v>
      </c>
      <c r="E383" s="183">
        <v>4</v>
      </c>
      <c r="F383" s="183">
        <v>5</v>
      </c>
      <c r="G383" s="183" t="s">
        <v>12</v>
      </c>
      <c r="H383" s="183" t="s">
        <v>134</v>
      </c>
    </row>
    <row r="384" spans="1:8">
      <c r="A384" s="184">
        <v>4215</v>
      </c>
      <c r="B384" s="185" t="s">
        <v>290</v>
      </c>
      <c r="C384" s="186">
        <f>C9</f>
        <v>37000</v>
      </c>
      <c r="D384" s="186">
        <f t="shared" ref="D384:F384" si="30">D9</f>
        <v>80900</v>
      </c>
      <c r="E384" s="186">
        <f t="shared" si="30"/>
        <v>0</v>
      </c>
      <c r="F384" s="186">
        <f t="shared" si="30"/>
        <v>37174.68</v>
      </c>
      <c r="G384" s="187">
        <f>F384/C384*100</f>
        <v>100.47210810810812</v>
      </c>
      <c r="H384" s="211">
        <f>F384/D384*100</f>
        <v>45.951396786155748</v>
      </c>
    </row>
    <row r="385" spans="1:8" ht="19.5" customHeight="1">
      <c r="A385" s="184">
        <v>5201</v>
      </c>
      <c r="B385" s="185" t="s">
        <v>128</v>
      </c>
      <c r="C385" s="186">
        <f>C31</f>
        <v>915405.50999999989</v>
      </c>
      <c r="D385" s="186">
        <f t="shared" ref="D385:F385" si="31">D31</f>
        <v>1925612.97</v>
      </c>
      <c r="E385" s="186">
        <f t="shared" si="31"/>
        <v>0</v>
      </c>
      <c r="F385" s="186">
        <f t="shared" si="31"/>
        <v>1028480.7000000001</v>
      </c>
      <c r="G385" s="187">
        <f t="shared" ref="G385:G387" si="32">F385/C385*100</f>
        <v>112.35246989063899</v>
      </c>
      <c r="H385" s="211">
        <f t="shared" ref="H385:H386" si="33">F385/D385*100</f>
        <v>53.4105615210932</v>
      </c>
    </row>
    <row r="386" spans="1:8">
      <c r="A386" s="184">
        <v>6101</v>
      </c>
      <c r="B386" s="185" t="s">
        <v>129</v>
      </c>
      <c r="C386" s="186">
        <f>C126</f>
        <v>448091.98</v>
      </c>
      <c r="D386" s="186">
        <f t="shared" ref="D386:F386" si="34">D126</f>
        <v>1405682</v>
      </c>
      <c r="E386" s="186">
        <f t="shared" si="34"/>
        <v>0</v>
      </c>
      <c r="F386" s="186">
        <f t="shared" si="34"/>
        <v>695707.63</v>
      </c>
      <c r="G386" s="187">
        <f t="shared" si="32"/>
        <v>155.26000487667733</v>
      </c>
      <c r="H386" s="211">
        <f t="shared" si="33"/>
        <v>49.492533161838878</v>
      </c>
    </row>
    <row r="387" spans="1:8">
      <c r="A387" s="184">
        <v>9201</v>
      </c>
      <c r="B387" s="185" t="s">
        <v>132</v>
      </c>
      <c r="C387" s="186">
        <f>C364</f>
        <v>437.87</v>
      </c>
      <c r="D387" s="186">
        <f t="shared" ref="D387:F387" si="35">D364</f>
        <v>0</v>
      </c>
      <c r="E387" s="186">
        <f t="shared" si="35"/>
        <v>0</v>
      </c>
      <c r="F387" s="186">
        <f t="shared" si="35"/>
        <v>0</v>
      </c>
      <c r="G387" s="187">
        <f t="shared" si="32"/>
        <v>0</v>
      </c>
      <c r="H387" s="211">
        <v>0</v>
      </c>
    </row>
    <row r="388" spans="1:8">
      <c r="A388" s="164"/>
      <c r="B388" s="164"/>
      <c r="C388" s="178">
        <f>SUM(C384:C387)</f>
        <v>1400935.3599999999</v>
      </c>
      <c r="D388" s="178">
        <f t="shared" ref="D388:F388" si="36">SUM(D384:D387)</f>
        <v>3412194.9699999997</v>
      </c>
      <c r="E388" s="178">
        <f t="shared" si="36"/>
        <v>0</v>
      </c>
      <c r="F388" s="178">
        <f t="shared" si="36"/>
        <v>1761363.0100000002</v>
      </c>
      <c r="G388" s="178"/>
      <c r="H388" s="178"/>
    </row>
    <row r="389" spans="1:8">
      <c r="A389" s="164"/>
      <c r="B389" s="164"/>
      <c r="C389" s="173"/>
      <c r="D389" s="165"/>
      <c r="E389" s="165"/>
      <c r="F389" s="165"/>
      <c r="G389" s="166"/>
    </row>
    <row r="390" spans="1:8">
      <c r="A390" s="164"/>
      <c r="B390" s="164"/>
      <c r="C390" s="173"/>
      <c r="D390" s="165"/>
      <c r="E390" s="165"/>
      <c r="F390" s="165"/>
      <c r="G390" s="166"/>
    </row>
    <row r="391" spans="1:8">
      <c r="A391" s="164"/>
      <c r="C391" s="173"/>
      <c r="D391" s="165"/>
      <c r="E391" s="165"/>
      <c r="F391" s="165"/>
      <c r="G391" s="166"/>
    </row>
    <row r="392" spans="1:8">
      <c r="A392" s="164"/>
      <c r="C392" s="173"/>
      <c r="D392" s="165"/>
      <c r="E392" s="165"/>
      <c r="F392" s="165"/>
      <c r="G392" s="166"/>
    </row>
    <row r="393" spans="1:8">
      <c r="A393" s="164"/>
      <c r="C393" s="173"/>
      <c r="D393" s="165"/>
      <c r="E393" s="165"/>
      <c r="F393" s="165"/>
      <c r="G393" s="166"/>
    </row>
    <row r="394" spans="1:8">
      <c r="A394" s="164"/>
      <c r="B394" s="164"/>
      <c r="C394" s="173"/>
      <c r="D394" s="165"/>
      <c r="E394" s="165"/>
      <c r="F394" s="165"/>
      <c r="G394" s="166"/>
    </row>
    <row r="395" spans="1:8">
      <c r="A395" s="164"/>
      <c r="B395" s="164"/>
      <c r="C395" s="173"/>
      <c r="D395" s="165"/>
      <c r="E395" s="165"/>
      <c r="F395" s="165"/>
      <c r="G395" s="166"/>
    </row>
    <row r="396" spans="1:8">
      <c r="A396" s="164"/>
      <c r="B396" s="164"/>
      <c r="C396" s="173"/>
      <c r="D396" s="165"/>
      <c r="E396" s="165"/>
      <c r="F396" s="165"/>
      <c r="G396" s="166"/>
    </row>
    <row r="397" spans="1:8">
      <c r="A397" s="164"/>
      <c r="B397" s="164"/>
      <c r="C397" s="173"/>
      <c r="D397" s="165"/>
      <c r="E397" s="165"/>
      <c r="F397" s="165"/>
      <c r="G397" s="166"/>
    </row>
    <row r="398" spans="1:8">
      <c r="A398" s="164"/>
      <c r="B398" s="164"/>
      <c r="C398" s="173"/>
      <c r="D398" s="165"/>
      <c r="E398" s="165"/>
      <c r="F398" s="165"/>
      <c r="G398" s="166"/>
    </row>
    <row r="399" spans="1:8">
      <c r="A399" s="164"/>
      <c r="B399" s="164"/>
      <c r="C399" s="173"/>
      <c r="D399" s="165"/>
      <c r="E399" s="165"/>
      <c r="F399" s="165"/>
      <c r="G399" s="166"/>
    </row>
    <row r="414" spans="3:3">
      <c r="C414" s="167"/>
    </row>
  </sheetData>
  <mergeCells count="7">
    <mergeCell ref="A1:H1"/>
    <mergeCell ref="A3:H3"/>
    <mergeCell ref="A4:H4"/>
    <mergeCell ref="A7:B7"/>
    <mergeCell ref="A6:B6"/>
    <mergeCell ref="A382:B382"/>
    <mergeCell ref="A383:B383"/>
  </mergeCells>
  <pageMargins left="0.7" right="0.7" top="0.75" bottom="0.75" header="0.3" footer="0.3"/>
  <pageSetup paperSize="9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849280-7FED-4483-820E-C38FE313AA11}">
  <dimension ref="A1:E17"/>
  <sheetViews>
    <sheetView tabSelected="1" workbookViewId="0">
      <selection activeCell="C26" sqref="C26"/>
    </sheetView>
  </sheetViews>
  <sheetFormatPr defaultRowHeight="15"/>
  <cols>
    <col min="1" max="1" width="29.140625" customWidth="1"/>
    <col min="2" max="2" width="23.140625" customWidth="1"/>
    <col min="3" max="3" width="19.5703125" customWidth="1"/>
    <col min="4" max="4" width="22.42578125" customWidth="1"/>
  </cols>
  <sheetData>
    <row r="1" spans="1:5">
      <c r="A1" s="133" t="s">
        <v>151</v>
      </c>
      <c r="B1" s="133"/>
      <c r="C1" s="133"/>
      <c r="D1" s="133"/>
      <c r="E1" s="133"/>
    </row>
    <row r="2" spans="1:5">
      <c r="A2" s="40"/>
      <c r="B2" s="42"/>
      <c r="C2" s="41"/>
      <c r="D2" s="42"/>
      <c r="E2" s="85"/>
    </row>
    <row r="3" spans="1:5">
      <c r="A3" s="40"/>
      <c r="B3" s="42"/>
      <c r="C3" s="42"/>
      <c r="D3" s="42"/>
      <c r="E3" s="85"/>
    </row>
    <row r="4" spans="1:5">
      <c r="A4" s="216" t="s">
        <v>295</v>
      </c>
      <c r="B4" s="217"/>
      <c r="C4" s="217"/>
      <c r="D4" s="217"/>
      <c r="E4" s="218"/>
    </row>
    <row r="5" spans="1:5">
      <c r="A5" s="86"/>
      <c r="B5" s="87"/>
      <c r="C5" s="42"/>
      <c r="D5" s="42"/>
      <c r="E5" s="85"/>
    </row>
    <row r="6" spans="1:5">
      <c r="A6" s="88" t="s">
        <v>152</v>
      </c>
      <c r="B6" s="89"/>
      <c r="C6" s="90"/>
      <c r="D6" s="91"/>
      <c r="E6" s="85"/>
    </row>
    <row r="7" spans="1:5">
      <c r="A7" s="92" t="s">
        <v>153</v>
      </c>
      <c r="B7" s="93" t="s">
        <v>294</v>
      </c>
      <c r="C7" s="94"/>
      <c r="D7" s="95"/>
      <c r="E7" s="85"/>
    </row>
    <row r="8" spans="1:5">
      <c r="A8" s="35" t="s">
        <v>154</v>
      </c>
      <c r="B8" s="92"/>
      <c r="C8" s="96">
        <v>38476.410000000003</v>
      </c>
      <c r="D8" s="97"/>
      <c r="E8" s="85"/>
    </row>
    <row r="9" spans="1:5">
      <c r="A9" s="35" t="s">
        <v>155</v>
      </c>
      <c r="B9" s="92"/>
      <c r="C9" s="98">
        <v>10096.16</v>
      </c>
      <c r="D9" s="97"/>
      <c r="E9" s="85"/>
    </row>
    <row r="10" spans="1:5">
      <c r="A10" s="35" t="s">
        <v>156</v>
      </c>
      <c r="B10" s="92"/>
      <c r="C10" s="99">
        <v>0</v>
      </c>
      <c r="D10" s="97"/>
      <c r="E10" s="85"/>
    </row>
    <row r="11" spans="1:5">
      <c r="A11" s="85"/>
      <c r="B11" s="85"/>
      <c r="C11" s="85"/>
      <c r="D11" s="85"/>
      <c r="E11" s="85"/>
    </row>
    <row r="15" spans="1:5">
      <c r="A15" s="180" t="s">
        <v>291</v>
      </c>
      <c r="C15" s="159"/>
      <c r="D15" s="42" t="s">
        <v>149</v>
      </c>
      <c r="E15" s="37"/>
    </row>
    <row r="16" spans="1:5" ht="25.5">
      <c r="A16" s="180" t="s">
        <v>292</v>
      </c>
      <c r="C16" s="159"/>
      <c r="D16" s="42" t="s">
        <v>150</v>
      </c>
      <c r="E16" s="37"/>
    </row>
    <row r="17" spans="1:1">
      <c r="A17" s="180" t="s">
        <v>293</v>
      </c>
    </row>
  </sheetData>
  <mergeCells count="1">
    <mergeCell ref="A1:E1"/>
  </mergeCells>
  <conditionalFormatting sqref="C9">
    <cfRule type="cellIs" dxfId="0" priority="1" operator="lessThan">
      <formula>-0.001</formula>
    </cfRule>
  </conditionalFormatting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6</vt:i4>
      </vt:variant>
    </vt:vector>
  </HeadingPairs>
  <TitlesOfParts>
    <vt:vector size="6" baseType="lpstr">
      <vt:lpstr>SAŽETAK</vt:lpstr>
      <vt:lpstr> Račun prihoda i rashoda</vt:lpstr>
      <vt:lpstr>Rashodi i prihodi prema izvoru</vt:lpstr>
      <vt:lpstr>Rashodi prema funkcijskoj k </vt:lpstr>
      <vt:lpstr>Programska klasifikacija</vt:lpstr>
      <vt:lpstr>Posebni izvještaji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Korisnik</cp:lastModifiedBy>
  <cp:lastPrinted>2025-07-27T09:07:55Z</cp:lastPrinted>
  <dcterms:created xsi:type="dcterms:W3CDTF">2022-08-12T12:51:27Z</dcterms:created>
  <dcterms:modified xsi:type="dcterms:W3CDTF">2025-07-27T09:13:29Z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- Tablica za izradu financijskog plana PK JLP(R)S.xlsx</vt:lpwstr>
  </property>
</Properties>
</file>